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tabRatio="790" firstSheet="1" activeTab="2"/>
  </bookViews>
  <sheets>
    <sheet name="1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</sheets>
  <definedNames>
    <definedName name="_xlnm.Print_Area" localSheetId="4">'Dificit'!$A$1:$L$28</definedName>
    <definedName name="_xlnm.Print_Area" localSheetId="1">'Ekamutner'!$A$1:$L$119</definedName>
    <definedName name="_xlnm.Print_Area" localSheetId="2">'Gorcarnakan caxs'!$A$1:$N$316</definedName>
    <definedName name="_xlnm.Print_Area" localSheetId="3">'Tntesagitakan '!$A$1:$L$228</definedName>
  </definedNames>
  <calcPr fullCalcOnLoad="1"/>
</workbook>
</file>

<file path=xl/sharedStrings.xml><?xml version="1.0" encoding="utf-8"?>
<sst xmlns="http://schemas.openxmlformats.org/spreadsheetml/2006/main" count="2298" uniqueCount="811">
  <si>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</si>
  <si>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</si>
  <si>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</si>
  <si>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</si>
  <si>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</si>
  <si>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</si>
  <si>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</si>
  <si>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</si>
  <si>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</si>
  <si>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</si>
  <si>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</si>
  <si>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</si>
  <si>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</si>
  <si>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</si>
  <si>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</si>
  <si>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</si>
  <si>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 xml:space="preserve">     X</t>
  </si>
  <si>
    <t>8111</t>
  </si>
  <si>
    <t>8121</t>
  </si>
  <si>
    <t>8131</t>
  </si>
  <si>
    <t>1110</t>
  </si>
  <si>
    <t>1130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</si>
  <si>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</si>
  <si>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</si>
  <si>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</si>
  <si>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</si>
  <si>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</si>
  <si>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</si>
  <si>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</si>
  <si>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</si>
  <si>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</si>
  <si>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</si>
  <si>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</si>
  <si>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</si>
  <si>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</si>
  <si>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</si>
  <si>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</si>
  <si>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</si>
  <si>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</si>
  <si>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</si>
  <si>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</si>
  <si>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</si>
  <si>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</si>
  <si>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/>
  </si>
  <si>
    <t>7</t>
  </si>
  <si>
    <t>8</t>
  </si>
  <si>
    <t>4729</t>
  </si>
  <si>
    <t>10</t>
  </si>
  <si>
    <t>11</t>
  </si>
  <si>
    <t>4115</t>
  </si>
  <si>
    <t>4111</t>
  </si>
  <si>
    <t>4112</t>
  </si>
  <si>
    <t>4121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</si>
  <si>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</si>
  <si>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</si>
  <si>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</si>
  <si>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</si>
  <si>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</si>
  <si>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</si>
  <si>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</si>
  <si>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</si>
  <si>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</si>
  <si>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</si>
  <si>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</si>
  <si>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</si>
  <si>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</si>
  <si>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</si>
  <si>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</si>
  <si>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</si>
  <si>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</si>
  <si>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</si>
  <si>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</si>
  <si>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</si>
  <si>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</si>
  <si>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</si>
  <si>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</si>
  <si>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</si>
  <si>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</si>
  <si>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</si>
  <si>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</si>
  <si>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</si>
  <si>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</si>
  <si>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</si>
  <si>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</si>
  <si>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</si>
  <si>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</si>
  <si>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</si>
  <si>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</si>
  <si>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</si>
  <si>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</si>
  <si>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</si>
  <si>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</si>
  <si>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</si>
  <si>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</si>
  <si>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</si>
  <si>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</si>
  <si>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</si>
  <si>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</si>
  <si>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</si>
  <si>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</si>
  <si>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</si>
  <si>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</si>
  <si>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</si>
  <si>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</si>
  <si>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</si>
  <si>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</si>
  <si>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</si>
  <si>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</si>
  <si>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</si>
  <si>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</si>
  <si>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</si>
  <si>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</si>
  <si>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</si>
  <si>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</si>
  <si>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</si>
  <si>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</si>
  <si>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</si>
  <si>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</si>
  <si>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</si>
  <si>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</si>
  <si>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</si>
  <si>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</si>
  <si>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</si>
  <si>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</si>
  <si>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</si>
  <si>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</si>
  <si>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</si>
  <si>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</si>
  <si>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</si>
  <si>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</si>
  <si>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</si>
  <si>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</si>
  <si>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</si>
  <si>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</si>
  <si>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</si>
  <si>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</si>
  <si>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</si>
  <si>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</si>
  <si>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</si>
  <si>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</si>
  <si>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</si>
  <si>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</si>
  <si>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</si>
  <si>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</si>
  <si>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</si>
  <si>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</si>
  <si>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</si>
  <si>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</si>
  <si>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</si>
  <si>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</si>
  <si>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>Ã. Å³Ù³Ý³Ï³Ñ³ïí³ÍÇ Ñ³Ù³ñ)</t>
  </si>
  <si>
    <t>1111</t>
  </si>
  <si>
    <t>1121</t>
  </si>
  <si>
    <t>1140</t>
  </si>
  <si>
    <t>1141</t>
  </si>
  <si>
    <t>1142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</si>
  <si>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</si>
  <si>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</si>
  <si>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</si>
  <si>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</si>
  <si>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</si>
  <si>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</si>
  <si>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</si>
  <si>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</si>
  <si>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</si>
  <si>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</si>
  <si>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</si>
  <si>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1362</t>
  </si>
  <si>
    <t>1370</t>
  </si>
  <si>
    <t>1371</t>
  </si>
  <si>
    <t>1380</t>
  </si>
  <si>
    <t>1381</t>
  </si>
  <si>
    <t>1382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</si>
  <si>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</si>
  <si>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</si>
  <si>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</si>
  <si>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</si>
  <si>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</si>
  <si>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</si>
  <si>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</si>
  <si>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</si>
  <si>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</si>
  <si>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</si>
  <si>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</si>
  <si>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</si>
  <si>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</si>
  <si>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</si>
  <si>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</si>
  <si>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</si>
  <si>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</si>
  <si>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</si>
  <si>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</si>
  <si>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</si>
  <si>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</si>
  <si>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</si>
  <si>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</si>
  <si>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³Û¹ ÃíáõÙ`</t>
  </si>
  <si>
    <t>áñÇó`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</si>
  <si>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</si>
  <si>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</si>
  <si>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</si>
  <si>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</si>
  <si>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</si>
  <si>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</si>
  <si>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</si>
  <si>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</si>
  <si>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</si>
  <si>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</si>
  <si>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</si>
  <si>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</si>
  <si>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</si>
  <si>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</si>
  <si>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</si>
  <si>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</si>
  <si>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</si>
  <si>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</si>
  <si>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</si>
  <si>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13501</t>
  </si>
  <si>
    <t>13502</t>
  </si>
  <si>
    <t>13503</t>
  </si>
  <si>
    <t>13504</t>
  </si>
  <si>
    <t>13505</t>
  </si>
  <si>
    <t>13506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</si>
  <si>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</si>
  <si>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</si>
  <si>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</si>
  <si>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</si>
  <si>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</si>
  <si>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</si>
  <si>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</si>
  <si>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</si>
  <si>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</si>
  <si>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13516</t>
  </si>
  <si>
    <t>13517</t>
  </si>
  <si>
    <t>13518</t>
  </si>
  <si>
    <t>13519</t>
  </si>
  <si>
    <t>13520</t>
  </si>
  <si>
    <t>1353</t>
  </si>
  <si>
    <t>1361</t>
  </si>
  <si>
    <t xml:space="preserve">             Հավելված 2   
</t>
  </si>
  <si>
    <t>ՀՀ ֆինանսների  նախարարի</t>
  </si>
  <si>
    <t xml:space="preserve"> 2009 թվականի      </t>
  </si>
  <si>
    <t>N          -Ն հրամանի</t>
  </si>
  <si>
    <t>Օրինակելի ձև Հ-9</t>
  </si>
  <si>
    <t>ՀԱՇՎԵՏՎՈՒԹՅՈՒՆ</t>
  </si>
  <si>
    <t>ՀԱՄԱՅՆՔԻ ԲՅՈՒՋԵԻ  ԿԱՏԱՐՄԱՆ ՎԵՐԱԲԵՐՅԱԼ</t>
  </si>
  <si>
    <t>2. Փոստային հասցեն ____________________________________________________</t>
  </si>
  <si>
    <t xml:space="preserve">3. Համայնքի տեղաբաշխման  մարզը  և  համայնքի կոդը     </t>
  </si>
  <si>
    <t xml:space="preserve">    ըստ բյուջետային  ծախսերի  տարածքային  դասակարգման______________________</t>
  </si>
  <si>
    <t>4. Համայնքին սպասարկող Գանձապետական ստորաբաժանմաի անվանումը__________</t>
  </si>
  <si>
    <t>5. Համայնքի՝  Գանձապետական ստորաբաժանումում  հաշվառման   համարը_________</t>
  </si>
  <si>
    <t xml:space="preserve">6. Ծախսերի  ֆինանսավորման  աղբյուրի  կոդը` (համայնքի բյուջե՝ 2)  </t>
  </si>
  <si>
    <t>7. Չափի միավորը՝ հազար դրամ</t>
  </si>
  <si>
    <t xml:space="preserve">§             ¦ §                                 ¦  20    թ.                  </t>
  </si>
  <si>
    <t xml:space="preserve">                                                      Կ.Տ.               
            </t>
  </si>
  <si>
    <t xml:space="preserve">ՀԱՄԱՅՆՔԻ ՂԵԿԱՎԱՐ` </t>
  </si>
  <si>
    <t>(Ա.Ա.Հ.)</t>
  </si>
  <si>
    <t>ՀԱՏՎԱԾ  1</t>
  </si>
  <si>
    <t xml:space="preserve"> ՀԱՇՎԵՏՎՈՒԹՅՈՒՆ
</t>
  </si>
  <si>
    <t>ՀԱՄԱՅՆՔԻ ԲՅՈՒՋԵԻ ԵԿԱՄՈՒՏՆԵՐԻ ԿԱՏԱՐՄԱՆ ՎԵՐԱԲԵՐՅԱԼ</t>
  </si>
  <si>
    <t xml:space="preserve"> (հազար դրամ)</t>
  </si>
  <si>
    <t>Տարեկան հաստատված պլան</t>
  </si>
  <si>
    <t>Տարեկան ճշտված պլան</t>
  </si>
  <si>
    <t>Փաստացի</t>
  </si>
  <si>
    <t>Տողի
 NN</t>
  </si>
  <si>
    <t>Եկամտատեսակները</t>
  </si>
  <si>
    <t>Հոդվածի NN</t>
  </si>
  <si>
    <t>Ընդամենը (ս.5+ս.6)</t>
  </si>
  <si>
    <t>այդ թվում`</t>
  </si>
  <si>
    <t>Ընդամենը (ս.8+ս.9)</t>
  </si>
  <si>
    <t>Ընդամենը (ս.11+ս.12)</t>
  </si>
  <si>
    <t>վարչական մաս</t>
  </si>
  <si>
    <t>ֆոնդային մաս</t>
  </si>
  <si>
    <r>
      <t>ԸՆԴԱՄԵՆԸ ԵԿԱՄՈՒՏՆԵՐ
(տող 1100 + տող 1200+տող 1300)</t>
    </r>
    <r>
      <rPr>
        <sz val="12"/>
        <rFont val="GHEA Grapalat"/>
        <family val="3"/>
      </rPr>
      <t xml:space="preserve">
</t>
    </r>
    <r>
      <rPr>
        <b/>
        <sz val="12"/>
        <rFont val="GHEA Grapalat"/>
        <family val="3"/>
      </rPr>
      <t>այդ թվում՝</t>
    </r>
  </si>
  <si>
    <r>
      <t xml:space="preserve">1. ՀԱՐԿԵՐ ԵՎ ՏՈՒՐՔԵՐ
</t>
    </r>
    <r>
      <rPr>
        <sz val="10"/>
        <rFont val="GHEA Grapalat"/>
        <family val="3"/>
      </rPr>
      <t>(տող 1110 + տող 1120 + տող 1130 + տող 1140 + տող 1150),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</t>
    </r>
    <r>
      <rPr>
        <b/>
        <sz val="10"/>
        <rFont val="GHEA Grapalat"/>
        <family val="3"/>
      </rPr>
      <t>`</t>
    </r>
  </si>
  <si>
    <r>
      <t xml:space="preserve">1.1 Գույքային հարկեր անշարժ գույքից
</t>
    </r>
    <r>
      <rPr>
        <sz val="10"/>
        <rFont val="GHEA Grapalat"/>
        <family val="3"/>
      </rPr>
      <t>(տող 1111 + տող 1112),
այդ թվում`</t>
    </r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</si>
  <si>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</si>
  <si>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</si>
  <si>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r>
      <t xml:space="preserve"> 1.2 Գույքային հարկեր այլ գույքից
</t>
    </r>
    <r>
      <rPr>
        <sz val="10"/>
        <rFont val="GHEA Grapalat"/>
        <family val="3"/>
      </rPr>
      <t>այդ թվում`</t>
    </r>
  </si>
  <si>
    <t>Գույքահարկ փոխադրամիջոցների համար</t>
  </si>
  <si>
    <r>
      <t xml:space="preserve">1.3 Տեղական տուրքեր
</t>
    </r>
    <r>
      <rPr>
        <sz val="10"/>
        <rFont val="GHEA Grapalat"/>
        <family val="3"/>
      </rPr>
      <t>(տող 11301 + տող 11302 + տող 11303 + տող 11304 + տող 11305 + տող 11306 + տող 11307 + տող 11308 + տող 11309 + տող 11310 + տող 11311+տող 11312+ տող 11313 + տող 11314+տող 11315+ տող 11316 + տող 11317+ տող 11318 + տող 11319)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</si>
  <si>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 xml:space="preserve">Համայնքի վարչական տարածքում նոր շենքերի, շինությունների և ոչ հիմնական  շինությունների շինարարության (տեղադրման) թույլտվության համար 
                          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</si>
  <si>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
</t>
  </si>
  <si>
    <t xml:space="preserve">Համայնքի վարչական տարածքում շենքերի, շինությունների և քաղաքաշինական այլ օբյեկտների  քանդման թույլտվության համար 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</si>
  <si>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 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</si>
  <si>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</si>
  <si>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իրերի՝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</si>
  <si>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</si>
  <si>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</si>
  <si>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</si>
  <si>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</si>
  <si>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</si>
  <si>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</si>
  <si>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 </t>
  </si>
  <si>
    <t xml:space="preserve">Համայնքի վարչական տարածքում մարդատար տաքսու (բացառությամբ երթուղային տաքսիների՝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</si>
  <si>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</si>
  <si>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</si>
  <si>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</si>
  <si>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</si>
  <si>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</si>
  <si>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r>
      <t xml:space="preserve">1.4 Համայնքի բյուջե վճարվող պետական տուրքեր
</t>
    </r>
    <r>
      <rPr>
        <sz val="10"/>
        <rFont val="GHEA Grapalat"/>
        <family val="3"/>
      </rPr>
      <t>(տող 1141 + տող 1142)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</si>
  <si>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</si>
  <si>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</si>
  <si>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r>
      <t xml:space="preserve"> 1.5 Այլ հարկային եկամուտներ
</t>
    </r>
    <r>
      <rPr>
        <sz val="10"/>
        <rFont val="GHEA Grapalat"/>
        <family val="3"/>
      </rPr>
      <t>(տող 1151 + տող 1155)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</si>
  <si>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Օրենքով պետական բյուջե ամրագրվող հարկերից և այլ պարտադիր վճարներից մասհանումներ համայնքների բյուջեներ
(տող 1152 + տող 1153 + տող 1154),
որից`</t>
  </si>
  <si>
    <t>Եկամտային հարկ</t>
  </si>
  <si>
    <t>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</si>
  <si>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</si>
  <si>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</si>
  <si>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r>
      <t xml:space="preserve">2. ՊԱՇՏՈՆԱԿԱՆ ԴՐԱՄԱՇՆՈՐՀՆԵՐ
</t>
    </r>
    <r>
      <rPr>
        <sz val="10"/>
        <rFont val="GHEA Grapalat"/>
        <family val="3"/>
      </rPr>
      <t>(տող 1210 + տող 1220 + տող 1230 + տող 1240 + տող 1250 + տող 1260)</t>
    </r>
    <r>
      <rPr>
        <b/>
        <sz val="10"/>
        <rFont val="GHEA Grapalat"/>
        <family val="3"/>
      </rPr>
      <t>,</t>
    </r>
    <r>
      <rPr>
        <sz val="10"/>
        <rFont val="GHEA Grapalat"/>
        <family val="3"/>
      </rPr>
      <t xml:space="preserve"> այդ թվում`</t>
    </r>
  </si>
  <si>
    <r>
      <t xml:space="preserve"> 2.1  Ընթացիկ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</si>
  <si>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</si>
  <si>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r>
      <t xml:space="preserve">2.2 Կապիտալ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</si>
  <si>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
</t>
  </si>
  <si>
    <r>
      <t xml:space="preserve">2.3 Ընթացիկ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</si>
  <si>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</si>
  <si>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r>
      <t xml:space="preserve">2.4 Կապիտալ արտաքին պաշտոնական դրամաշնորհներ` ստացված միջազգային կազմակերպություններից,
</t>
    </r>
    <r>
      <rPr>
        <sz val="10"/>
        <rFont val="GHEA Grapalat"/>
        <family val="3"/>
      </rPr>
      <t>այդ թվում`</t>
    </r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</si>
  <si>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</si>
  <si>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r>
      <t xml:space="preserve">2.5 Ընթացիկ ներքին պաշտոնական դրամաշնորհներ` ստացված կառավարման այլ մակարդակներից
</t>
    </r>
    <r>
      <rPr>
        <sz val="10"/>
        <rFont val="GHEA Grapalat"/>
        <family val="3"/>
      </rPr>
      <t>(տող 1251 + տող 1252 + տող 1255 + տող 1256)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որից`</t>
    </r>
  </si>
  <si>
    <t>Պետական բյուջեից ֆինանսական համահարթեցման սկզբունքով տրամադրվող դոտացիաներ</t>
  </si>
  <si>
    <t>Պետական բյուջեից տրամադրվող այլ դոտացիաներ (տող 1253 + տող 1254),  այդ թվում`</t>
  </si>
  <si>
    <t>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</si>
  <si>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</si>
  <si>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</si>
  <si>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>ՀՀ այլ համայնքների բյուջեներից ընթացիկ ծախսերի ֆինանսավորման նպատակով ստացվող պաշտոնական դրամաշնորհներ</t>
  </si>
  <si>
    <r>
      <t xml:space="preserve"> 2.6 Կապիտալ ներքին պաշտոնական դրամաշնորհներ` ստացված կառավարման այլ մակարդակներից</t>
    </r>
    <r>
      <rPr>
        <sz val="10"/>
        <rFont val="GHEA Grapalat"/>
        <family val="3"/>
      </rPr>
      <t xml:space="preserve"> (տող 1261 + տող 1262)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</si>
  <si>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Պետական բյուջեից կապիտալ ծախսերի ֆինանսավորման նպատակային հատկացումներ (սուբվենցիաներ)</t>
  </si>
  <si>
    <t>ՀՀ այլ համայնքներից կապիտալ ծախսերի ֆինանսավորման նպատակով ստացվող պաշտոնական դրամաշնորհներ</t>
  </si>
  <si>
    <r>
      <t xml:space="preserve">3. ԱՅԼ ԵԿԱՄՈՒՏՆԵՐ </t>
    </r>
    <r>
      <rPr>
        <sz val="10"/>
        <rFont val="GHEA Grapalat"/>
        <family val="3"/>
      </rPr>
      <t>(տող 1310 + տող 1320 + տող 1330 + տող 1340 + տող 1350 + տող 1360 + տող 1370 + տող 1380 + տող 1390)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 xml:space="preserve"> այդ թվում`</t>
    </r>
  </si>
  <si>
    <r>
      <t xml:space="preserve">3.1 Տոկոսներ
</t>
    </r>
    <r>
      <rPr>
        <sz val="10"/>
        <rFont val="GHEA Grapalat"/>
        <family val="3"/>
      </rPr>
      <t>այդ թվում`</t>
    </r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</si>
  <si>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</si>
  <si>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
 այդ թվում`</t>
  </si>
  <si>
    <t>Բաժնետիրական ընկերություններում համայնքի մասնակցության դիմաց համայնքի բյուջե կատարվող մասհանումներ (շահաբաժիններ)</t>
  </si>
  <si>
    <r>
      <t xml:space="preserve">3.3 Գույքի վարձակալությունից եկամուտներ
</t>
    </r>
    <r>
      <rPr>
        <sz val="10"/>
        <rFont val="GHEA Grapalat"/>
        <family val="3"/>
      </rPr>
      <t>(տող 1331 + տող 1332 + տող 1333 +  տող 1334)
այդ թվում`</t>
    </r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</si>
  <si>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</si>
  <si>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</si>
  <si>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</si>
  <si>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</si>
  <si>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r>
      <t xml:space="preserve">3.4 Համայնքի բյուջեի եկամուտներ ապրանքների մատակարարումից և ծառայությունների մատուցումից
</t>
    </r>
    <r>
      <rPr>
        <sz val="10"/>
        <rFont val="GHEA Grapalat"/>
        <family val="3"/>
      </rPr>
      <t>(տող 1341 + տող 1342 + տող 1343)
այդ թվում`</t>
    </r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</si>
  <si>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</si>
  <si>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
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</si>
  <si>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</si>
  <si>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r>
      <t xml:space="preserve">3.5 Վարչական գանձումներ
</t>
    </r>
    <r>
      <rPr>
        <sz val="10"/>
        <rFont val="GHEA Grapalat"/>
        <family val="3"/>
      </rPr>
      <t>(տող 1351 + տող 1352 + տող 1353)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</si>
  <si>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Տեղական վճարներ 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 + տող 13520), 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</si>
  <si>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</si>
  <si>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թվում՝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</si>
  <si>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</si>
  <si>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</si>
  <si>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</si>
  <si>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</si>
  <si>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</si>
  <si>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 xml:space="preserve"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
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</si>
  <si>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</si>
  <si>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մառուցող կազմակերպությունների սպասարկման տարածքներում</t>
  </si>
  <si>
    <t>Ոռոգման ջրի մատակարարման համար այն համայնքներում, որոնք ներառված չեն «Ջրօգտագործողների ընկերությունների և 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</si>
  <si>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</si>
  <si>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</si>
  <si>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 xml:space="preserve"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
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</si>
  <si>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</si>
  <si>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</si>
  <si>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</si>
  <si>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</si>
  <si>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</si>
  <si>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</si>
  <si>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</si>
  <si>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 մուտքագրվող այլ վարչական գանձումներ</t>
  </si>
  <si>
    <r>
      <t xml:space="preserve">3.6 Մուտքեր տույժերից, տուգանքներից
</t>
    </r>
    <r>
      <rPr>
        <sz val="10"/>
        <rFont val="GHEA Grapalat"/>
        <family val="3"/>
      </rPr>
      <t>(տող 1361 + տող 1362)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թվում`</t>
    </r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</si>
  <si>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</si>
  <si>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</si>
  <si>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r>
      <t xml:space="preserve">3.7 Ընթացիկ ոչ պաշտոնական դրամաշնորհներ
 </t>
    </r>
    <r>
      <rPr>
        <sz val="10"/>
        <rFont val="GHEA Grapalat"/>
        <family val="3"/>
      </rPr>
      <t>(տող 1371 + տող 1372)</t>
    </r>
    <r>
      <rPr>
        <b/>
        <sz val="10"/>
        <rFont val="GHEA Grapalat"/>
        <family val="3"/>
      </rPr>
      <t xml:space="preserve">   </t>
    </r>
    <r>
      <rPr>
        <sz val="10"/>
        <rFont val="GHEA Grapalat"/>
        <family val="3"/>
      </rPr>
      <t>այդ թվում`</t>
    </r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</si>
  <si>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</si>
  <si>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</si>
  <si>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r>
      <t xml:space="preserve">3.8 Կապիտալ ոչ պաշտոնական դրամաշնորհներ
</t>
    </r>
    <r>
      <rPr>
        <sz val="10"/>
        <rFont val="GHEA Grapalat"/>
        <family val="3"/>
      </rPr>
      <t>(տող 1381 + տող 1382)
այդ թվում`</t>
    </r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</si>
  <si>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</si>
  <si>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</si>
  <si>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r>
      <t xml:space="preserve">3.9 Այլ եկամուտներ
</t>
    </r>
    <r>
      <rPr>
        <sz val="10"/>
        <rFont val="GHEA Grapalat"/>
        <family val="3"/>
      </rPr>
      <t>(տող 1391 + տող 1392 + տող 1393)</t>
    </r>
    <r>
      <rPr>
        <b/>
        <sz val="10"/>
        <rFont val="GHEA Grapalat"/>
        <family val="3"/>
      </rPr>
      <t xml:space="preserve">  </t>
    </r>
    <r>
      <rPr>
        <sz val="10"/>
        <rFont val="GHEA Grapalat"/>
        <family val="3"/>
      </rPr>
      <t>այդ թվում`</t>
    </r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</si>
  <si>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</si>
  <si>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</si>
  <si>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</si>
  <si>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ՀԱՏՎԱԾ  2</t>
  </si>
  <si>
    <t xml:space="preserve">ՀԱՄԱՅՆՔԻ ԲՅՈՒՋԵԻ ԾԱԽՍԵՐԻ ԿԱՏԱՐՄԱՆ ՎԵՐԱԲԵՐՅԱԼ </t>
  </si>
  <si>
    <t>(գործառական դասակարգմամբ)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</si>
  <si>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</si>
  <si>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</si>
  <si>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</si>
  <si>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</si>
  <si>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</si>
  <si>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Ընդամենը</t>
  </si>
  <si>
    <t xml:space="preserve">   այդ թվում</t>
  </si>
  <si>
    <t>այդ թվում</t>
  </si>
  <si>
    <t>(ս.7 + ս8)</t>
  </si>
  <si>
    <t>վարչական բյուջե</t>
  </si>
  <si>
    <t>ֆոնդային բյուջե</t>
  </si>
  <si>
    <t>(ս.10 + ս11)</t>
  </si>
  <si>
    <t>(ս.13 + ս14)</t>
  </si>
  <si>
    <t xml:space="preserve">ԸՆԴԱՄԵՆԸ ԾԱԽՍԵՐ  (տող2100+տող2200+տող2300+տող2400+տող2500+տող2600+ տող2700+տող2800+տող2900+տող3000+տող3100)
</t>
  </si>
  <si>
    <t xml:space="preserve">ԸՆԴՀԱՆՈՒՐ ԲՆՈՒՅԹԻ ՀԱՆՐԱՅԻՆ ԾԱՌԱՅՈՒԹՅՈՒՆՆԵՐ (տող2110+տող2120+տող2130+տող2140+տող2150+տող2160+տող2170+տող2180)         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</si>
  <si>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</si>
  <si>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</si>
  <si>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</si>
  <si>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</si>
  <si>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Արտաքին հարաբերություններ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</si>
  <si>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</si>
  <si>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</si>
  <si>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</si>
  <si>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</si>
  <si>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</si>
  <si>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</si>
  <si>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</si>
  <si>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</si>
  <si>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հանրային ծառայությունների գծով հետազոտական և նախագծային աշխատանքներ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</si>
  <si>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</si>
  <si>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</si>
  <si>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</si>
  <si>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</si>
  <si>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</si>
  <si>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</si>
  <si>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</si>
  <si>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</si>
  <si>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</si>
  <si>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</si>
  <si>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</si>
  <si>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</si>
  <si>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</si>
  <si>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</si>
  <si>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</si>
  <si>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</si>
  <si>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</si>
  <si>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</si>
  <si>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</si>
  <si>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 xml:space="preserve">Դատարաններ 
Դատարաններ 
</t>
  </si>
  <si>
    <t>Իրավական պաշտպանություն</t>
  </si>
  <si>
    <t>Դատախազություն</t>
  </si>
  <si>
    <t>Կալանավայրեր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</si>
  <si>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</si>
  <si>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</si>
  <si>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</si>
  <si>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</si>
  <si>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</si>
  <si>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</si>
  <si>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</si>
  <si>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</si>
  <si>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</si>
  <si>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</si>
  <si>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</si>
  <si>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</si>
  <si>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</si>
  <si>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</si>
  <si>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</si>
  <si>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</si>
  <si>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</si>
  <si>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</si>
  <si>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</si>
  <si>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</si>
  <si>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</si>
  <si>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</si>
  <si>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</si>
  <si>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</si>
  <si>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</si>
  <si>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</si>
  <si>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</si>
  <si>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</si>
  <si>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</si>
  <si>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</si>
  <si>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</si>
  <si>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</si>
  <si>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</si>
  <si>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</si>
  <si>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</si>
  <si>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</si>
  <si>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</si>
  <si>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</si>
  <si>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</si>
  <si>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</si>
  <si>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</si>
  <si>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</si>
  <si>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</si>
  <si>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</si>
  <si>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</si>
  <si>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</si>
  <si>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</si>
  <si>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</si>
  <si>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</si>
  <si>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</si>
  <si>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</si>
  <si>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</si>
  <si>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</si>
  <si>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(տող2610+տող2620+տող2630+տող2640+տող2650+տող2660)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</si>
  <si>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</si>
  <si>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</si>
  <si>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</si>
  <si>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</si>
  <si>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</si>
  <si>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</si>
  <si>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</si>
  <si>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</si>
  <si>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</si>
  <si>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 xml:space="preserve">Այլ բժշկական ապրանքներ
</t>
  </si>
  <si>
    <t xml:space="preserve">Բժշկական սարքեր և սարքավորումներ
</t>
  </si>
  <si>
    <t>Արտահիվանդանոցային ծառայություններ</t>
  </si>
  <si>
    <t>Ընդհանուր բնույթի բժշկական ծառայություններ</t>
  </si>
  <si>
    <t xml:space="preserve">Մասնագիտացված բժշկական ծառայություններ
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</si>
  <si>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</si>
  <si>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</si>
  <si>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</si>
  <si>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</si>
  <si>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</si>
  <si>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</si>
  <si>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</si>
  <si>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</si>
  <si>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</si>
  <si>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</si>
  <si>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</si>
  <si>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</si>
  <si>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</si>
  <si>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</si>
  <si>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</si>
  <si>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</si>
  <si>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</si>
  <si>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</si>
  <si>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</si>
  <si>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</si>
  <si>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</si>
  <si>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</si>
  <si>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</si>
  <si>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</si>
  <si>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</si>
  <si>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</si>
  <si>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</si>
  <si>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</si>
  <si>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</si>
  <si>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</si>
  <si>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</si>
  <si>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</si>
  <si>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</si>
  <si>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</si>
  <si>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</si>
  <si>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</si>
  <si>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</si>
  <si>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</si>
  <si>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</si>
  <si>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</si>
  <si>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</si>
  <si>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</si>
  <si>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</si>
  <si>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</si>
  <si>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</si>
  <si>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</si>
  <si>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</si>
  <si>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</si>
  <si>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</si>
  <si>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ՍՈՑԻԱԼԱԿԱՆ ՊԱՇՏՊԱՆՈՒԹՅՈՒՆ (տող3010+տող3020+տող3030+տող3040+տող3050+տող3060+տող3070+տող3080+տող3090)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</si>
  <si>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</si>
  <si>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</si>
  <si>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</si>
  <si>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</si>
  <si>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</si>
  <si>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</si>
  <si>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</si>
  <si>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</si>
  <si>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</si>
  <si>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</si>
  <si>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</si>
  <si>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</si>
  <si>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</si>
  <si>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</si>
  <si>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</si>
  <si>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 xml:space="preserve"> Տողի NN  </t>
  </si>
  <si>
    <t>անվանումները</t>
  </si>
  <si>
    <t>ՀԱՏՎԱԾ  4</t>
  </si>
  <si>
    <t>ՀԱՄԱՅՆՔԻ ԲՅՈՒՋԵԻ  ՀԱՎԵԼՈՒՐԴԻ ԿԱՄ ՊԱԿԱՍՈՒՐԴԻ (ԴԵՖԻՑԻՏԻ)   ԿԱՏԱՐՄԱՆ ՎԵՐԱԲԵՐՅԱԼ</t>
  </si>
  <si>
    <t xml:space="preserve">Տողի NN  </t>
  </si>
  <si>
    <t xml:space="preserve">Տարեկան ճշտված պլան </t>
  </si>
  <si>
    <t xml:space="preserve">     այդ թվում</t>
  </si>
  <si>
    <t xml:space="preserve">    այդ թվում</t>
  </si>
  <si>
    <t>(ս.4 + ս5)</t>
  </si>
  <si>
    <t>ԸՆԴԱՄԵՆԸ ՀԱՎԵԼՈՒՐԴԸ ԿԱՄ ԴԵՖԻՑԻՏԸ (ՊԱԿԱՍՈՒՐԴԸ)</t>
  </si>
  <si>
    <t>ՀԱՏՎԱԾ  5</t>
  </si>
  <si>
    <t>ՀԱՄԱՅՆՔԻ ԲՅՈՒՋԵԻ ՀԱՎԵԼՈՒՐԴԻ ՕԳՏԱԳՈՐԾՄԱՆ ՈՒՂՂՈՒԹՅՈՒՆՆԵՐԻ ԿԱՄ ՊԱԿԱՍՈՒՐԴԻ (ԴԵՖԻՑԻՏԻ) ՖԻՆԱՆՍԱՎՈՐՄԱՆ  ԱՂԲՅՈՒՐՆԵՐԻ  ԿԱՏԱՐՄԱՆ ՎԵՐԱԲԵՐՅԱԼ</t>
  </si>
  <si>
    <t xml:space="preserve">Բյուջետային ծախսերի տնտեսագիտական դասակարգման հոդվածների </t>
  </si>
  <si>
    <t xml:space="preserve">Տարեկան հաստատված պլան </t>
  </si>
  <si>
    <t>Ընդամենը    (ս.8+ս9)</t>
  </si>
  <si>
    <r>
      <t>ԸՆԴԱՄԵՆԸ`
(</t>
    </r>
    <r>
      <rPr>
        <sz val="11"/>
        <rFont val="GHEA Grapalat"/>
        <family val="3"/>
      </rPr>
      <t>տող 8100+տող 8200), (տող 7000 հակառակ նշանով</t>
    </r>
    <r>
      <rPr>
        <b/>
        <sz val="11"/>
        <rFont val="GHEA Grapalat"/>
        <family val="3"/>
      </rPr>
      <t>)</t>
    </r>
  </si>
  <si>
    <r>
      <t>Ա. ՆԵՐՔԻՆ ԱՂԲՅՈՒՐՆԵՐ
(</t>
    </r>
    <r>
      <rPr>
        <sz val="11"/>
        <rFont val="GHEA Grapalat"/>
        <family val="3"/>
      </rPr>
      <t>տող 8110+տող 8160), (տող 8000-տող 8300</t>
    </r>
    <r>
      <rPr>
        <b/>
        <sz val="11"/>
        <rFont val="GHEA Grapalat"/>
        <family val="3"/>
      </rPr>
      <t>)</t>
    </r>
  </si>
  <si>
    <r>
      <t xml:space="preserve">1. ՓՈԽԱՌՈՒ ՄԻՋՈՑՆԵՐ
</t>
    </r>
    <r>
      <rPr>
        <i/>
        <sz val="11"/>
        <rFont val="GHEA Grapalat"/>
        <family val="3"/>
      </rPr>
      <t>(տող 8111+տող 8120</t>
    </r>
    <r>
      <rPr>
        <b/>
        <i/>
        <sz val="11"/>
        <rFont val="GHEA Grapalat"/>
        <family val="3"/>
      </rPr>
      <t>)</t>
    </r>
  </si>
  <si>
    <r>
      <t xml:space="preserve"> 1.1. Արժեթղթեր (բացառությամբ բաժնետոմսերի և կապիտալում այլ մասնակցության)
(</t>
    </r>
    <r>
      <rPr>
        <sz val="11"/>
        <rFont val="GHEA Grapalat"/>
        <family val="3"/>
      </rPr>
      <t>տող 8112+տող 8113</t>
    </r>
    <r>
      <rPr>
        <b/>
        <sz val="11"/>
        <rFont val="GHEA Grapalat"/>
        <family val="3"/>
      </rPr>
      <t>)</t>
    </r>
  </si>
  <si>
    <t xml:space="preserve">որից` </t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</si>
  <si>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</si>
  <si>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</si>
  <si>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
</t>
    </r>
    <r>
      <rPr>
        <sz val="11"/>
        <rFont val="GHEA Grapalat"/>
        <family val="3"/>
      </rPr>
      <t>(տող 8121+տող8140)</t>
    </r>
  </si>
  <si>
    <r>
      <t xml:space="preserve">1.2.1. Վարկեր
</t>
    </r>
    <r>
      <rPr>
        <sz val="11"/>
        <rFont val="GHEA Grapalat"/>
        <family val="3"/>
      </rPr>
      <t>(տող 8122+տող 8130)</t>
    </r>
  </si>
  <si>
    <r>
      <t xml:space="preserve">  - վարկերի ստացում
</t>
    </r>
    <r>
      <rPr>
        <i/>
        <sz val="11"/>
        <rFont val="GHEA Grapalat"/>
        <family val="3"/>
      </rPr>
      <t>(տող 8123+տող 8124)</t>
    </r>
  </si>
  <si>
    <t>պետական բյուջեից</t>
  </si>
  <si>
    <t>այլ աղբյուրներից</t>
  </si>
  <si>
    <r>
      <t xml:space="preserve">  - ստացված վարկերի հիմնական  գումարի մարում
</t>
    </r>
    <r>
      <rPr>
        <i/>
        <sz val="11"/>
        <rFont val="GHEA Grapalat"/>
        <family val="3"/>
      </rPr>
      <t>(տող 8131+տող 8132)</t>
    </r>
  </si>
  <si>
    <t>ՀՀ պետական բյուջեին</t>
  </si>
  <si>
    <t>այլ աղբյուրներին</t>
  </si>
  <si>
    <r>
      <t xml:space="preserve">1.2.2. Փոխատվություններ
</t>
    </r>
    <r>
      <rPr>
        <i/>
        <sz val="11"/>
        <rFont val="GHEA Grapalat"/>
        <family val="3"/>
      </rPr>
      <t>(տող 8141+տող 8150)</t>
    </r>
  </si>
  <si>
    <r>
      <t xml:space="preserve">  - բյուջետային փոխատվությունների ստացում
</t>
    </r>
    <r>
      <rPr>
        <i/>
        <sz val="11"/>
        <rFont val="GHEA Grapalat"/>
        <family val="3"/>
      </rPr>
      <t>(տող 8142+տող 8143)</t>
    </r>
  </si>
  <si>
    <t>ՀՀ պետական բյուջեից</t>
  </si>
  <si>
    <t xml:space="preserve">ՀՀ այլ համայնքների բյուջեներից
</t>
  </si>
  <si>
    <r>
      <t xml:space="preserve">  - ստացված փոխատվությունների գումարի մարում
</t>
    </r>
    <r>
      <rPr>
        <i/>
        <sz val="11"/>
        <rFont val="GHEA Grapalat"/>
        <family val="3"/>
      </rPr>
      <t>(տող 8151+տող 8152)</t>
    </r>
  </si>
  <si>
    <t>ՀՀ այլ համայնքների բյուջեներին</t>
  </si>
  <si>
    <r>
      <t xml:space="preserve">2. ՖԻՆԱՆՍԱԿԱՆ ԱԿՏԻՎՆԵՐ
</t>
    </r>
    <r>
      <rPr>
        <i/>
        <sz val="11"/>
        <rFont val="GHEA Grapalat"/>
        <family val="3"/>
      </rPr>
      <t>(տող8161+տող8170+տող8190+տող8201+տող8202+տող8203)</t>
    </r>
  </si>
  <si>
    <r>
      <t xml:space="preserve">2.1. Բաժնետոմսեր և կապիտալում այլ մասնակցություն </t>
    </r>
    <r>
      <rPr>
        <sz val="11"/>
        <rFont val="GHEA Grapalat"/>
        <family val="3"/>
      </rPr>
      <t>(տող 8162+տող 8163 + տող 8164)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</si>
  <si>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</si>
  <si>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իրավ. անձ. կանոնադր. կապիտալում պետ. մասնակց, պետ.  սեփակ. հանդիսացող անշարժ գույքի (բացառ. հողերի), այդ թվում՝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</si>
  <si>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</si>
  <si>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</si>
  <si>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</si>
  <si>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</si>
  <si>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
</t>
    </r>
    <r>
      <rPr>
        <sz val="11"/>
        <rFont val="GHEA Grapalat"/>
        <family val="3"/>
      </rPr>
      <t>(տող 8191+տող 8196-տող 8193)</t>
    </r>
  </si>
  <si>
    <t xml:space="preserve"> 2.3.1. Համայնքի բյուջեի վարչական մասի միջոցների տարեսկզբի ազատ մնացորդ
 (տող 8194+տող 8195)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</si>
  <si>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</si>
  <si>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
(տող 8191 - տող 8192)</t>
  </si>
  <si>
    <t>2.3.1.1  Համայնքի բյուջեի վարչական մասի տարեսկիզբի ազատ  մնացորդ` հաշվետվու տարվա հունվարի 1-ի դրությամբ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</si>
  <si>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</si>
  <si>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2.3.2. Համայնքի բյուջեի ֆոնդային մասի միջոցների տարեսկզբի մնացորդ
(տող 8197 + տող 8200)</t>
  </si>
  <si>
    <t xml:space="preserve">  - առանց վարչական մասի միջոցների տարեսկզբի ազատ մնացորդից ֆոնդային  մաս մուտքագրման ենթակա գումարի (տող 8198+ տող 8199)</t>
  </si>
  <si>
    <t xml:space="preserve"> Համայնքի բյուջեի ֆոնդային մասի տարեսկիզբի ազատ  մնացորդ` հաշվետվու տարվա հունվարի 1-ի դրությամբ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</si>
  <si>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</si>
  <si>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 xml:space="preserve"> - վարչական մասի միջոցների տարեսկզբի ազատ մնացորդից ֆոնդային  մաս մուտքագրման ենթակա գումարը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</si>
  <si>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</si>
  <si>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</si>
  <si>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
</t>
    </r>
    <r>
      <rPr>
        <sz val="11"/>
        <rFont val="GHEA Grapalat"/>
        <family val="3"/>
      </rPr>
      <t>(տող8000- տող 8110 - տող 8161 - տող 8170- տող 8190- տող 8201- տող 8202 - տող 8310)</t>
    </r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</si>
  <si>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</si>
  <si>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
</t>
    </r>
    <r>
      <rPr>
        <sz val="11"/>
        <rFont val="GHEA Grapalat"/>
        <family val="3"/>
      </rPr>
      <t>(տող 8310)</t>
    </r>
  </si>
  <si>
    <r>
      <t xml:space="preserve">1. ՓՈԽԱՌՈՒ ՄԻՋՈՑՆԵՐ
</t>
    </r>
    <r>
      <rPr>
        <i/>
        <sz val="11"/>
        <rFont val="GHEA Grapalat"/>
        <family val="3"/>
      </rPr>
      <t>(տող 8311+տող 8320)</t>
    </r>
  </si>
  <si>
    <r>
      <t xml:space="preserve"> 1.1. Արժեթղթեր (բացառությամբ բաժնետոմսերի և կապիտալում այլ մասնակցության)
</t>
    </r>
    <r>
      <rPr>
        <sz val="11"/>
        <rFont val="GHEA Grapalat"/>
        <family val="3"/>
      </rPr>
      <t>(տող 8312+տող 8313)</t>
    </r>
  </si>
  <si>
    <r>
      <t>1.2. Վարկեր և փոխատվություններ (ստացում և մարում)
(</t>
    </r>
    <r>
      <rPr>
        <sz val="11"/>
        <rFont val="GHEA Grapalat"/>
        <family val="3"/>
      </rPr>
      <t>տող 8321+տող 8340)</t>
    </r>
  </si>
  <si>
    <r>
      <t>1.2.1. Վարկեր
(</t>
    </r>
    <r>
      <rPr>
        <sz val="11"/>
        <rFont val="GHEA Grapalat"/>
        <family val="3"/>
      </rPr>
      <t>տող 8322+տող 8330</t>
    </r>
    <r>
      <rPr>
        <b/>
        <sz val="11"/>
        <rFont val="GHEA Grapalat"/>
        <family val="3"/>
      </rPr>
      <t>)</t>
    </r>
  </si>
  <si>
    <t xml:space="preserve">  - վարկերի ստացում</t>
  </si>
  <si>
    <t xml:space="preserve">  - ստացված վարկերի հիմնական  գումարի մարում</t>
  </si>
  <si>
    <r>
      <t>1.2.2. Փոխատվություններ
(</t>
    </r>
    <r>
      <rPr>
        <sz val="11"/>
        <rFont val="GHEA Grapalat"/>
        <family val="3"/>
      </rPr>
      <t>տող 8341+տող 8350</t>
    </r>
    <r>
      <rPr>
        <b/>
        <sz val="11"/>
        <rFont val="GHEA Grapalat"/>
        <family val="3"/>
      </rPr>
      <t>)</t>
    </r>
  </si>
  <si>
    <t xml:space="preserve">  - փոխատվությունների ստացում</t>
  </si>
  <si>
    <t xml:space="preserve">  - ստացված փոխատվությունների գումարի մարում</t>
  </si>
  <si>
    <t>ժամանակահատվածի համար</t>
  </si>
  <si>
    <t xml:space="preserve">´Ûáõç»ï³ÛÇÝ Í³Ëë»ñÇ ïÝï»ë³·Çï³Ï³Ý ¹³ë³Ï³ñ·Ù³Ý Ñá¹í³ÍÝ»ñÇ </t>
  </si>
  <si>
    <t xml:space="preserve">                                    î³ñ»Ï³Ý ×ßïí³Í åÉ³Ý</t>
  </si>
  <si>
    <t xml:space="preserve">                                          ö³ëï³óÇ</t>
  </si>
  <si>
    <t>ÀÝ¹³Ù»ÝÁ (ë.5+ë.6)</t>
  </si>
  <si>
    <t xml:space="preserve">                   ³Û¹ ÃíáõÙ`</t>
  </si>
  <si>
    <t>ÀÝ¹³Ù»ÝÁ (ë.8+ë.9)</t>
  </si>
  <si>
    <t xml:space="preserve">              ³Û¹ ÃíáõÙ`</t>
  </si>
  <si>
    <t>ÀÝ¹³Ù»ÝÁ (ë.11+ë.12)</t>
  </si>
  <si>
    <t xml:space="preserve">                  ³Û¹ ÃíáõÙ`</t>
  </si>
  <si>
    <t>³Ýí³ÝáõÙÝ»ñÁ</t>
  </si>
  <si>
    <t>í³ñã³Ï³Ý Ù³ë</t>
  </si>
  <si>
    <t>ýáÝ¹³ÛÇÝ Ù³ë</t>
  </si>
  <si>
    <t xml:space="preserve"> ÀÜ¸²ØºÜÀ    Ì²Êêºð                                         (ïáÕ4050+ïáÕ5000+ïáÕ 6000)</t>
  </si>
  <si>
    <t xml:space="preserve">³Û¹ ÃíáõÙ` </t>
  </si>
  <si>
    <t xml:space="preserve">².   ÀÜÂ²òÆÎ  Ì²Êêºðª 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</si>
  <si>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(ïáÕ4110+ïáÕ4120)                                                                     </t>
  </si>
  <si>
    <t>¸ð²Øàì ìÖ²ðìàÔ ²ÞÊ²î²ì²ðÒºð ºì Ð²ìºÈ²ìÖ²ðÜºð (ïáÕ4111+ïáÕ4112+ ïáÕ4114)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</si>
  <si>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</si>
  <si>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</si>
  <si>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</si>
  <si>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>´ÜºÔºÜ ²ÞÊ²î²ì²ðÒºð ºì Ð²ìºÈ²ìÖ²ðÜºð (ïáÕ4121)</t>
  </si>
  <si>
    <t xml:space="preserve"> -´Ý»Õ»Ý ³ßË³ï³í³ñÓ»ñ ¨ Ñ³í»É³í×³ñÝ»ñ</t>
  </si>
  <si>
    <t>1.2 Ì²è²ÚàôÂÚàôÜÜºðÆ ºì ²äð²ÜøÜºðÆ Òºèø ´ºðàôØ (ïáÕ4210+ïáÕ4220+ïáÕ4230+ïáÕ4240+ïáÕ4250+ïáÕ4260)</t>
  </si>
  <si>
    <t>Þ²ðàôÜ²Î²Î²Ü Ì²Êêºð (ïáÕ4211+ïáÕ4212+ïáÕ4213+ïáÕ4214+ïáÕ4215+ïáÕ4216+ïáÕ4217)</t>
  </si>
  <si>
    <t xml:space="preserve"> -¶áñÍ³éÝ³Ï³Ý ¨ µ³ÝÏ³ÛÇÝ Í³é³ÛáõÃÛáõÝÝ»ñÇ Í³Ëë»ñ</t>
  </si>
  <si>
    <t xml:space="preserve"> -¾Ý»ñ·»ïÇÏ  Í³é³ÛáõÃÛáõÝÝ»ñ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</si>
  <si>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</si>
  <si>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</si>
  <si>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</si>
  <si>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</si>
  <si>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</si>
  <si>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¶àðÌàôÔàôØÜºðÆ ºì Þðæ²¶²ÚàôÂÚàôÜÜºðÆ Ì²Êêºð (ïáÕ4221+ïáÕ4222+ïáÕ4223)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</si>
  <si>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</si>
  <si>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</si>
  <si>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</si>
  <si>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ä²ÚØ²Ü²¶ð²ÚÆÜ ²ÚÈ Ì²è²ÚàôÂÚàôÜÜºðÆ Òºèø ´ºðàôØ (ïáÕ4231+ïáÕ4232+ïáÕ4233+ïáÕ4234+ïáÕ4235+ïáÕ4236+ïáÕ4237+ïáÕ4238)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</si>
  <si>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</si>
  <si>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</si>
  <si>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</si>
  <si>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</si>
  <si>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</si>
  <si>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</si>
  <si>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</si>
  <si>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</si>
  <si>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²ÚÈ Ø²êÜ²¶Æî²Î²Ü Ì²è²ÚàôÂÚàôÜÜºðÆ Òºèø ´ºðàôØ  (ïáÕ 4241)</t>
  </si>
  <si>
    <t xml:space="preserve"> -Ø³ëÝ³·Çï³Ï³Ý Í³é³ÛáõÃÛáõÝÝ»ñ</t>
  </si>
  <si>
    <t>ÀÜÂ²òÆÎ Üàðà¶àôØ ºì ä²Ðä²ÜàôØ (Í³é³ÛáõÃÛáõÝÝ»ñ ¨ ÝÛáõÃ»ñ) (ïáÕ4251+ïáÕ4252)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</si>
  <si>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</si>
  <si>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</si>
  <si>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ÜÚàôÂºð (ïáÕ4261+ïáÕ4262+ïáÕ4263+ïáÕ4264+ïáÕ4265+ïáÕ4266+ïáÕ4267+ïáÕ4268)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</si>
  <si>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</si>
  <si>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</si>
  <si>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</si>
  <si>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</si>
  <si>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</si>
  <si>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</si>
  <si>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</si>
  <si>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</si>
  <si>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1.3 îàÎàê²ìÖ²ðÜºð (ïáÕ4310+ïáÕ 4320+ïáÕ4330)</t>
  </si>
  <si>
    <t>ÜºðøÆÜ îàÎàê²ìÖ²ðÜºð (ïáÕ4311+ïáÕ4312)</t>
  </si>
  <si>
    <t xml:space="preserve"> -Ü»ñùÇÝ ³ñÅ»ÃÕÃ»ñÇ ïáÏáë³í×³ñÝ»ñ</t>
  </si>
  <si>
    <t xml:space="preserve"> -Ü»ñùÇÝ í³ñÏ»ñÇ ïáÏáë³í×³ñÝ»ñ</t>
  </si>
  <si>
    <t>²ðî²øÆÜ îàÎàê²ìÖ²ðÜºð (ïáÕ4321+ïáÕ4322)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</si>
  <si>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</si>
  <si>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</si>
  <si>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öàÊ²èàôÂÚàôÜÜºðÆ Ðºî Î²äì²Ì ìÖ²ðÜºð (ïáÕ4331+ïáÕ4332+ïáÕ4333) 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</si>
  <si>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</si>
  <si>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</si>
  <si>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</si>
  <si>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1.4 êàô´êÆ¸Æ²Üºð  (ïáÕ4410+ïáÕ4420)</t>
  </si>
  <si>
    <t>êàô´êÆ¸Æ²Üºð äºî²Î²Ü (Ð²Ø²ÚÜø²ÚÆÜ) Î²¼Ø²ÎºðäàôÂÚàôÜÜºðÆÜ (ïáÕ4411+ïáÕ4412)</t>
  </si>
  <si>
    <t xml:space="preserve"> -êáõµëÇ¹Ç³Ý»ñ áã 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</si>
  <si>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</si>
  <si>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>êàô´êÆ¸Æ²Üºð àâ äºî²Î²Ü (àâ Ð²Ø²ÚÜø²ÚÆÜ) Î²¼Ø²ÎºðäàôÂÚàôÜÜºðÆÜ (ïáÕ4421+ïáÕ4422)</t>
  </si>
  <si>
    <t xml:space="preserve"> -êáõµëÇ¹Ç³Ý»ñ áã å»ï³Ï³Ý (áã h³Ù³ÛÝù³ÛÇÝ) áã ýÇÝ³Ýë³Ï³Ý Ï³½Ù³Ï»ñåáõÃÛáõÝÝ»ñÇÝ </t>
  </si>
  <si>
    <t xml:space="preserve"> -êáõµëÇ¹Ç³Ý»ñ áã å»ï³Ï³Ý (áã h³Ù³ÛÝù³ÛÇÝ) ýÇÝ³Ýë³Ï³Ý  Ï³½Ù³Ï»ñåáõÃÛáõÝÝ»ñÇÝ </t>
  </si>
  <si>
    <t>1.5 ¸ð²Ø²ÞÜàðÐÜºð (ïáÕ4510+ïáÕ4520+ïáÕ4530+ïáÕ4540)</t>
  </si>
  <si>
    <t>¸ð²Ø²ÞÜàðÐÜºð úî²ðºðÎðÚ² Î²è²ì²ðàôÂÚàôÜÜºðÆÜ (ïáÕ4511+ïáÕ4512)</t>
  </si>
  <si>
    <t xml:space="preserve"> -ÀÝÃ³óÇÏ ¹ñ³Ù³ßÝáñÑÝ»ñ ûï³ñ»ñÏñÛ³ Ï³é³í³ñáõÃÛáõÝÝ»ñÇÝ</t>
  </si>
  <si>
    <t xml:space="preserve"> -Î³åÇï³É ¹ñ³Ù³ßÝáñÑÝ»ñ ûï³ñ»ñÏñÛ³ Ï³é³í³ñáõÃÛáõÝÝ»ñÇÝ</t>
  </si>
  <si>
    <t>¸ð²Ø²ÞÜàðÐÜºð ØÆæ²¼¶²ÚÆÜ Î²¼Ø²ÎºðäàôÂÚàôÜÜºðÆÜ (ïáÕ4521+ïáÕ4522)</t>
  </si>
  <si>
    <t xml:space="preserve"> -ÀÝÃ³óÇÏ ¹ñ³Ù³ßÝáñÑÝ»ñ  ÙÇç³½·³ÛÇÝ Ï³½Ù³Ï»ñåáõÃÛáõÝÝ»ñÇÝ</t>
  </si>
  <si>
    <t xml:space="preserve"> -Î³åÇï³É ¹ñ³Ù³ßÝáñÑÝ»ñ ÙÇç³½·³ÛÇÝ Ï³½Ù³Ï»ñåáõÃÛáõÝÝ»ñÇÝ</t>
  </si>
  <si>
    <t>ÀÜÂ²òÆÎ ¸ð²Ø²ÞÜàðÐÜºð äºî²Î²Ü Ð²îì²ÌÆ ²ÚÈ Ø²Î²ð¸²ÎÜºðÆÜ (ïáÕ4531+ïáÕ4532+ïáÕ4533)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</si>
  <si>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</si>
  <si>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</si>
  <si>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²ÛÉ ÁÝÃ³óÇÏ ¹ñ³Ù³ßÝáñÑÝ»ñ                             (ïáÕ 4534+ïáÕ 4535 +ïáÕ 4536)</t>
  </si>
  <si>
    <t xml:space="preserve">³ÛÉ Ñ³Ù³ÛÝùÝ»ñÇÝ </t>
  </si>
  <si>
    <t xml:space="preserve"> - ÐÐ å»ï³Ï³Ý µÛáõç»ÇÝ</t>
  </si>
  <si>
    <t xml:space="preserve"> - ³ÛÉ</t>
  </si>
  <si>
    <t>Î²äÆî²È ¸ð²Ø²ÞÜàðÐÜºð äºî²Î²Ü Ð²îì²ÌÆ ²ÚÈ Ø²Î²ð¸²ÎÜºðÆÜ (ïáÕ4541+ïáÕ4542+ïáÕ4543)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</si>
  <si>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</si>
  <si>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</si>
  <si>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 xml:space="preserve"> -²ÛÉ Ï³åÇï³É ¹ñ³Ù³ßÝáñÑÝ»ñ                                     (ïáÕ 4544+ïáÕ 4545 +ïáÕ 4546)</t>
  </si>
  <si>
    <t xml:space="preserve">ÐÐ ³ÛÉ Ñ³Ù³ÛÝùÝ»ñÇÝ </t>
  </si>
  <si>
    <t>1.6 êàòÆ²È²Î²Ü Üä²êîÜºð ºì ÎºÜê²ÂàÞ²ÎÜºð (ïáÕ4610+ïáÕ4630+ïáÕ4640)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</si>
  <si>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</si>
  <si>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</si>
  <si>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 xml:space="preserve"> - êáóÇ³É³Ï³Ý ³å³ÑáíáõÃÛ³Ý µÝ»Õ»Ý Ýå³ëïÝ»ñ Í³é³ÛáõÃÛáõÝÝ»ñ Ù³ïáõóáÕÝ»ñÇÝ</t>
  </si>
  <si>
    <t xml:space="preserve"> êàòÆ²È²Î²Ü ú¶ÜàôÂÚ²Ü ¸ð²Ø²Î²Ü ²ðî²Ð²ÚîàôÂÚ²Ø´ Üä²êîÜºð (´ÚàôæºÆò) (ïáÕ4631+ïáÕ4632+ïáÕ4633+ïáÕ4634) 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</si>
  <si>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</si>
  <si>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</si>
  <si>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</si>
  <si>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</si>
  <si>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ÎºÜê²ÂàÞ²ÎÜºð (ïáÕ4641) </t>
  </si>
  <si>
    <t xml:space="preserve"> -Î»Ýë³Ãáß³ÏÝ»ñ</t>
  </si>
  <si>
    <t>1.7 ²ÚÈ Ì²Êêºð (ïáÕ4710+ïáÕ4720+ïáÕ4730+ïáÕ4740+ïáÕ4750+ïáÕ4760+ïáÕ4770)</t>
  </si>
  <si>
    <t xml:space="preserve">ÜìÆð²îìàôÂÚàôÜÜºð àâ Î²è²ì²ð²Î²Ü (Ð²ê²ð²Î²Î²Ü) Î²¼Ø²ÎºðäàôÂÚàôÜÜºðÆÜ (ïáÕ4711+ïáÕ4712) 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</si>
  <si>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</si>
  <si>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</si>
  <si>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>Ð²ðÎºð, ä²ðî²¸Æð ìÖ²ðÜºð ºì îàôÚÄºð, àðàÜø Î²è²ì²ðØ²Ü î²ð´ºð Ø²Î²ð¸²ÎÜºðÆ ÎàÔØÆò ÎÆð²èìàôØ ºÜ ØÆØÚ²Üò ÜÎ²îØ²Ø´ (ïáÕ4721+ïáÕ4722+ïáÕ4723+ïáÕ4724)</t>
  </si>
  <si>
    <t xml:space="preserve"> -²ßË³ï³í³ñÓÇ ýáÝ¹</t>
  </si>
  <si>
    <t xml:space="preserve"> -²ÛÉ Ñ³ñÏ»ñ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</si>
  <si>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</si>
  <si>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</si>
  <si>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¸²î²ð²ÜÜºðÆ ÎàÔØÆò ÜÞ²Ü²Îì²Ì îàôÚÄºð ºì îàô¶²ÜøÜºð (ïáÕ4731)</t>
  </si>
  <si>
    <t xml:space="preserve"> -¸³ï³ñ³ÝÝ»ñÇ ÏáÕÙÇó Ýß³Ý³Ïí³Í ïáõÛÅ»ñ ¨ ïáõ·³ÝùÝ»ñ</t>
  </si>
  <si>
    <t xml:space="preserve"> ´Ü²Î²Ü ²ÔºîÜºðÆò Î²Ø ²ÚÈ ´Ü²Î²Ü ä²îÖ²èÜºðàì ²è²æ²ò²Ì ìÜ²êÜºðÆ Î²Ø ìÜ²êì²ÌøÜºðÆ ìºð²Î²Ü¶ÜàôØ (ïáÕ4741+ïáÕ4742)</t>
  </si>
  <si>
    <t xml:space="preserve"> -´Ý³Ï³Ý ³Õ»ïÝ»ñÇó ³é³ç³ó³Í íÝ³ëí³ÍùÝ»ñÇ Ï³Ù íÝ³ëÝ»ñÇ í»ñ³Ï³Ý·ÝáõÙ</t>
  </si>
  <si>
    <t xml:space="preserve"> -²ÛÉ µÝ³Ï³Ý å³ï×³éÝ»ñáí ëï³ó³Í íÝ³ëí³ÍùÝ»ñÇ í»ñ³Ï³Ý·ÝáõÙ</t>
  </si>
  <si>
    <t>Î²è²ì²ðØ²Ü Ø²ðØÆÜÜºðÆ ¶àðÌàôÜºàôÂÚ²Ü Ðºîºì²Üøàì ²è²æ²ò²Ì ìÜ²êÜºðÆ Î²Ø ìÜ²êì²ÌøÜºðÆ  ìºð²Î²Ü¶ÜàôØ (ïáÕ4751)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</si>
  <si>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</si>
  <si>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²ÚÈ Ì²Êêºð (ïáÕ4761)</t>
  </si>
  <si>
    <t xml:space="preserve"> -²ÛÉ Í³Ëë»ñ</t>
  </si>
  <si>
    <t>ä²Ðàôêî²ÚÆÜ ØÆæàòÜºð (ïáÕ4771)</t>
  </si>
  <si>
    <t xml:space="preserve"> -ä³Ñáõëï³ÛÇÝ ÙÇçáóÝ»ñ</t>
  </si>
  <si>
    <t>³Û¹ ÃíáõÙ` Ñ³Ù³ÛÝùÇ µÛáõç»Ç í³ñã³Ï³Ý Ù³ëÇ å³Ñáõëï³ÛÇÝ ýáÝ¹Çó ýáÝ¹³ÛÇÝ Ù³ë Ï³ï³ñíáÕ Ñ³ïÏ³óáõÙÝ»ñ</t>
  </si>
  <si>
    <t>´. àâ üÆÜ²Üê²Î²Ü ²ÎîÆìÜºðÆ ¶Ìàì Ì²Êêºð                     (ïáÕ5100+ïáÕ5200+ïáÕ5300+ïáÕ5400)</t>
  </si>
  <si>
    <t>1.1. ÐÆØÜ²Î²Ü ØÆæàòÜºð                                 (ïáÕ5110+ïáÕ5120+ïáÕ5130)</t>
  </si>
  <si>
    <t>ÞºÜøºð ºì ÞÆÜàôÂÚàôÜÜºð                                       (ïáÕ5111+ïáÕ5112+ïáÕ5113)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</si>
  <si>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</si>
  <si>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</si>
  <si>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</si>
  <si>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>ØºøºÜ²Üºð ºì ê²ðø²ìàðàôØÜºð   (ïáÕ5121+ ïáÕ5122+ïáÕ5123)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</si>
  <si>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</si>
  <si>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</si>
  <si>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</si>
  <si>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²ÚÈ ÐÆØÜ²Î²Ü ØÆæàòÜºð     (ïáÕ 5131+ïáÕ 5132+ïáÕ 5133+ ïáÕ5134)</t>
  </si>
  <si>
    <t xml:space="preserve"> -²×»óíáÕ ³ÏïÇíÝ»ñ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</si>
  <si>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</si>
  <si>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</si>
  <si>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</si>
  <si>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>1.2 ä²Þ²ðÜºð (ïáÕ5211+ïáÕ5221+ïáÕ5231+ïáÕ5241)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</si>
  <si>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</si>
  <si>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</si>
  <si>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</si>
  <si>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</si>
  <si>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>1.3 ´²ðÒð²ðÄºø ²ÎîÆìÜºð (ïáÕ 5311)</t>
  </si>
  <si>
    <t xml:space="preserve"> -´³ñÓñ³ñÅ»ù ³ÏïÇíÝ»ñ</t>
  </si>
  <si>
    <t>1.4 â²ðî²¸ðì²Ì ²ÎîÆìÜºð                         (ïáÕ 5411+ïáÕ 5421+ïáÕ 5431+ïáÕ5441)</t>
  </si>
  <si>
    <t xml:space="preserve"> -ÐáÕ</t>
  </si>
  <si>
    <t xml:space="preserve"> -ÀÝ¹»ñù³ÛÇÝ ³ÏïÇíÝ»ñ</t>
  </si>
  <si>
    <t xml:space="preserve"> -²ÛÉ µÝ³Ï³Ý Í³·áõÙ áõÝ»óáÕ ³ÏïÇíÝ»ñ</t>
  </si>
  <si>
    <t xml:space="preserve"> -àã ÝÛáõÃ³Ï³Ý ã³ñï³¹ñí³Í ³ÏïÇíÝ»ñ</t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</si>
  <si>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</si>
  <si>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</si>
  <si>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</si>
  <si>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</si>
  <si>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</si>
  <si>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>ä²Þ²ðÜºðÆ Æð²òàôØÆò Øàôîøºð (ïáÕ6210+ïáÕ6220)</t>
  </si>
  <si>
    <t xml:space="preserve"> è²¼Ø²ì²ð²Î²Ü Ð²Ø²ÚÜø²ÚÆÜ ä²Þ²ðÜºðÆ Æð²òàôØÆò Øàôîøºð</t>
  </si>
  <si>
    <t>²ÚÈ ä²Þ²ðÜºðÆ Æð²òàôØÆò Øàôîøºð (ïáÕ6221+ïáÕ6222+ïáÕ6223)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</si>
  <si>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</si>
  <si>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</si>
  <si>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</si>
  <si>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   (ïáÕ 6310)</t>
  </si>
  <si>
    <t>´²ðÒð²ðÄºø ²ÎîÆìÜºðÆ Æð²òàôØÆò Øàôîøºð</t>
  </si>
  <si>
    <t>â²ðî²¸ðì²Ì ²ÎîÆìÜºðÆ Æð²òàôØÆò Øàôîøºð`                                                   (ïáÕ6410+ïáÕ6420+ïáÕ6430+ïáÕ6440)</t>
  </si>
  <si>
    <t>ú¶î²Î²ð Ð²Ü²ÌàÜºðÆ Æð²òàôØÆò Øàôîøºð</t>
  </si>
  <si>
    <t xml:space="preserve"> ²ÚÈ ´Ü²Î²Ü Ì²¶àôØ àôÜºòàÔ ÐÆØÜ²Î²Ü ØÆæàòÜºðÆ Æð²òàôØÆò Øàôîøºð</t>
  </si>
  <si>
    <t xml:space="preserve"> àâ ÜÚàôÂ²Î²Ü â²ðî²¸ðì²Ì ²ÎîÆìÜºðÆ Æð²òàôØÆò Øàôîøºð</t>
  </si>
  <si>
    <t>(01.01.20  թ. - 31. 03.20   թ. ժամանակահատվածի համար)</t>
  </si>
  <si>
    <t>1. Համայնքի անվանումը ________________________________________________</t>
  </si>
  <si>
    <t>ՀԱՏՎԱԾ 3</t>
  </si>
</sst>
</file>

<file path=xl/styles.xml><?xml version="1.0" encoding="utf-8"?>
<styleSheet xmlns="http://schemas.openxmlformats.org/spreadsheetml/2006/main">
  <numFmts count="5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 &quot;;\-#,##0\ &quot; &quot;"/>
    <numFmt numFmtId="171" formatCode="#,##0\ &quot; &quot;;[Red]\-#,##0\ &quot; &quot;"/>
    <numFmt numFmtId="172" formatCode="#,##0.00\ &quot; &quot;;\-#,##0.00\ &quot; &quot;"/>
    <numFmt numFmtId="173" formatCode="#,##0.00\ &quot; &quot;;[Red]\-#,##0.00\ &quot; &quot;"/>
    <numFmt numFmtId="174" formatCode="_-* #,##0\ &quot; &quot;_-;\-* #,##0\ &quot; &quot;_-;_-* &quot;-&quot;\ &quot; &quot;_-;_-@_-"/>
    <numFmt numFmtId="175" formatCode="_-* #,##0\ _ _-;\-* #,##0\ _ _-;_-* &quot;-&quot;\ _ _-;_-@_-"/>
    <numFmt numFmtId="176" formatCode="_-* #,##0.00\ &quot; &quot;_-;\-* #,##0.00\ &quot; &quot;_-;_-* &quot;-&quot;??\ &quot; &quot;_-;_-@_-"/>
    <numFmt numFmtId="177" formatCode="_-* #,##0.00\ _ _-;\-* #,##0.00\ _ _-;_-* &quot;-&quot;??\ _ _-;_-@_-"/>
    <numFmt numFmtId="178" formatCode="#,##0&quot; &quot;;\-#,##0&quot; &quot;"/>
    <numFmt numFmtId="179" formatCode="#,##0&quot; &quot;;[Red]\-#,##0&quot; &quot;"/>
    <numFmt numFmtId="180" formatCode="#,##0.00&quot; &quot;;\-#,##0.00&quot; &quot;"/>
    <numFmt numFmtId="181" formatCode="#,##0.00&quot; &quot;;[Red]\-#,##0.00&quot; &quot;"/>
    <numFmt numFmtId="182" formatCode="_-* #,##0&quot; &quot;_-;\-* #,##0&quot; &quot;_-;_-* &quot;-&quot;&quot; &quot;_-;_-@_-"/>
    <numFmt numFmtId="183" formatCode="_-* #,##0_ _-;\-* #,##0_ _-;_-* &quot;-&quot;_ _-;_-@_-"/>
    <numFmt numFmtId="184" formatCode="_-* #,##0.00&quot; &quot;_-;\-* #,##0.00&quot; &quot;_-;_-* &quot;-&quot;??&quot; &quot;_-;_-@_-"/>
    <numFmt numFmtId="185" formatCode="_-* #,##0.00_ _-;\-* #,##0.00_ _-;_-* &quot;-&quot;??_ 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[$-FC19]d\ mmmm\ yyyy\ &quot;г.&quot;"/>
    <numFmt numFmtId="203" formatCode="0.0"/>
    <numFmt numFmtId="204" formatCode="dd/mm/yyyy"/>
    <numFmt numFmtId="205" formatCode="#,##0.0_);\(#,##0.0\)"/>
    <numFmt numFmtId="206" formatCode="#,##0.0&quot;  &quot;;\-#,##0.0&quot;  &quot;"/>
  </numFmts>
  <fonts count="72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Armenian"/>
      <family val="1"/>
    </font>
    <font>
      <b/>
      <sz val="10"/>
      <name val="Arial Armenian"/>
      <family val="2"/>
    </font>
    <font>
      <b/>
      <i/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.5"/>
      <name val="GHEA Grapalat"/>
      <family val="3"/>
    </font>
    <font>
      <sz val="12"/>
      <name val="GHEA Grapalat"/>
      <family val="3"/>
    </font>
    <font>
      <b/>
      <sz val="16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9"/>
      <name val="GHEA Grapalat"/>
      <family val="3"/>
    </font>
    <font>
      <b/>
      <sz val="9"/>
      <name val="GHEA Grapalat"/>
      <family val="3"/>
    </font>
    <font>
      <b/>
      <sz val="14"/>
      <name val="GHEA Grapalat"/>
      <family val="3"/>
    </font>
    <font>
      <b/>
      <sz val="11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1"/>
      <color indexed="10"/>
      <name val="GHEA Grapalat"/>
      <family val="3"/>
    </font>
    <font>
      <sz val="9"/>
      <name val="Arial Armenian"/>
      <family val="2"/>
    </font>
    <font>
      <sz val="12"/>
      <name val="Arial Armenian"/>
      <family val="2"/>
    </font>
    <font>
      <b/>
      <sz val="8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b/>
      <i/>
      <sz val="9"/>
      <name val="Arial Armenian"/>
      <family val="2"/>
    </font>
    <font>
      <sz val="16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8" fillId="32" borderId="0" xfId="0" applyFont="1" applyFill="1" applyAlignment="1">
      <alignment horizontal="left"/>
    </xf>
    <xf numFmtId="49" fontId="8" fillId="32" borderId="0" xfId="0" applyNumberFormat="1" applyFont="1" applyFill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8" fillId="3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9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horizontal="center" wrapText="1"/>
    </xf>
    <xf numFmtId="0" fontId="9" fillId="32" borderId="0" xfId="60" applyFont="1" applyFill="1" applyAlignment="1">
      <alignment/>
      <protection/>
    </xf>
    <xf numFmtId="49" fontId="9" fillId="32" borderId="0" xfId="0" applyNumberFormat="1" applyFont="1" applyFill="1" applyAlignment="1">
      <alignment horizontal="centerContinuous" wrapText="1"/>
    </xf>
    <xf numFmtId="0" fontId="9" fillId="32" borderId="0" xfId="0" applyFont="1" applyFill="1" applyAlignment="1">
      <alignment wrapText="1"/>
    </xf>
    <xf numFmtId="0" fontId="9" fillId="0" borderId="0" xfId="61" applyFont="1" applyAlignment="1">
      <alignment horizontal="justify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>
      <alignment/>
      <protection/>
    </xf>
    <xf numFmtId="0" fontId="9" fillId="32" borderId="0" xfId="0" applyFont="1" applyFill="1" applyBorder="1" applyAlignment="1">
      <alignment wrapText="1"/>
    </xf>
    <xf numFmtId="0" fontId="13" fillId="32" borderId="0" xfId="0" applyFont="1" applyFill="1" applyAlignment="1">
      <alignment horizontal="left" wrapText="1"/>
    </xf>
    <xf numFmtId="49" fontId="9" fillId="32" borderId="0" xfId="0" applyNumberFormat="1" applyFont="1" applyFill="1" applyAlignment="1">
      <alignment horizontal="centerContinuous"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0" fontId="9" fillId="32" borderId="0" xfId="0" applyFont="1" applyFill="1" applyAlignment="1">
      <alignment horizontal="center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3" fillId="32" borderId="0" xfId="0" applyFont="1" applyFill="1" applyAlignment="1">
      <alignment vertical="center" wrapText="1"/>
    </xf>
    <xf numFmtId="0" fontId="15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 wrapText="1"/>
    </xf>
    <xf numFmtId="0" fontId="9" fillId="0" borderId="12" xfId="0" applyFont="1" applyFill="1" applyBorder="1" applyAlignment="1">
      <alignment horizontal="centerContinuous" vertical="center" wrapText="1"/>
    </xf>
    <xf numFmtId="0" fontId="9" fillId="0" borderId="13" xfId="0" applyFont="1" applyFill="1" applyBorder="1" applyAlignment="1">
      <alignment horizontal="centerContinuous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 quotePrefix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201" fontId="13" fillId="0" borderId="25" xfId="0" applyNumberFormat="1" applyFont="1" applyFill="1" applyBorder="1" applyAlignment="1">
      <alignment horizontal="center" vertical="center" wrapText="1"/>
    </xf>
    <xf numFmtId="201" fontId="13" fillId="0" borderId="26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 quotePrefix="1">
      <alignment horizontal="center" vertical="center"/>
    </xf>
    <xf numFmtId="0" fontId="13" fillId="0" borderId="27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center" vertical="center"/>
    </xf>
    <xf numFmtId="201" fontId="13" fillId="0" borderId="28" xfId="0" applyNumberFormat="1" applyFont="1" applyFill="1" applyBorder="1" applyAlignment="1">
      <alignment horizontal="center" vertical="center"/>
    </xf>
    <xf numFmtId="201" fontId="13" fillId="0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201" fontId="13" fillId="0" borderId="28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 quotePrefix="1">
      <alignment horizontal="center" vertical="center"/>
    </xf>
    <xf numFmtId="0" fontId="9" fillId="0" borderId="25" xfId="0" applyNumberFormat="1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/>
    </xf>
    <xf numFmtId="201" fontId="9" fillId="0" borderId="25" xfId="0" applyNumberFormat="1" applyFont="1" applyFill="1" applyBorder="1" applyAlignment="1">
      <alignment horizontal="center" vertical="center"/>
    </xf>
    <xf numFmtId="201" fontId="9" fillId="0" borderId="26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 quotePrefix="1">
      <alignment horizontal="center" vertical="center"/>
    </xf>
    <xf numFmtId="0" fontId="13" fillId="0" borderId="22" xfId="0" applyNumberFormat="1" applyFont="1" applyFill="1" applyBorder="1" applyAlignment="1" quotePrefix="1">
      <alignment horizontal="center" vertical="center"/>
    </xf>
    <xf numFmtId="49" fontId="9" fillId="0" borderId="22" xfId="0" applyNumberFormat="1" applyFont="1" applyFill="1" applyBorder="1" applyAlignment="1" quotePrefix="1">
      <alignment horizontal="center" vertical="center"/>
    </xf>
    <xf numFmtId="0" fontId="9" fillId="0" borderId="28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201" fontId="9" fillId="0" borderId="28" xfId="0" applyNumberFormat="1" applyFont="1" applyFill="1" applyBorder="1" applyAlignment="1">
      <alignment horizontal="center" vertical="center"/>
    </xf>
    <xf numFmtId="201" fontId="9" fillId="0" borderId="29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vertical="center" wrapText="1"/>
    </xf>
    <xf numFmtId="49" fontId="13" fillId="0" borderId="30" xfId="0" applyNumberFormat="1" applyFont="1" applyFill="1" applyBorder="1" applyAlignment="1" quotePrefix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201" fontId="13" fillId="0" borderId="25" xfId="0" applyNumberFormat="1" applyFont="1" applyFill="1" applyBorder="1" applyAlignment="1">
      <alignment horizontal="center" vertical="center"/>
    </xf>
    <xf numFmtId="201" fontId="13" fillId="0" borderId="26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 quotePrefix="1">
      <alignment horizontal="center" vertical="center"/>
    </xf>
    <xf numFmtId="201" fontId="9" fillId="0" borderId="28" xfId="0" applyNumberFormat="1" applyFont="1" applyFill="1" applyBorder="1" applyAlignment="1">
      <alignment horizontal="center" vertical="center" wrapText="1"/>
    </xf>
    <xf numFmtId="201" fontId="13" fillId="0" borderId="29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quotePrefix="1">
      <alignment horizontal="center" vertical="center"/>
    </xf>
    <xf numFmtId="0" fontId="13" fillId="33" borderId="25" xfId="0" applyFont="1" applyFill="1" applyBorder="1" applyAlignment="1">
      <alignment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 quotePrefix="1">
      <alignment horizontal="center" vertical="center"/>
    </xf>
    <xf numFmtId="0" fontId="13" fillId="0" borderId="20" xfId="0" applyFont="1" applyFill="1" applyBorder="1" applyAlignment="1">
      <alignment vertical="center" wrapText="1"/>
    </xf>
    <xf numFmtId="0" fontId="9" fillId="33" borderId="20" xfId="0" applyNumberFormat="1" applyFont="1" applyFill="1" applyBorder="1" applyAlignment="1">
      <alignment vertical="center" wrapText="1"/>
    </xf>
    <xf numFmtId="201" fontId="9" fillId="33" borderId="2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 quotePrefix="1">
      <alignment horizontal="center" vertical="center"/>
    </xf>
    <xf numFmtId="201" fontId="13" fillId="33" borderId="25" xfId="0" applyNumberFormat="1" applyFont="1" applyFill="1" applyBorder="1" applyAlignment="1">
      <alignment horizontal="center" vertical="center" wrapText="1"/>
    </xf>
    <xf numFmtId="201" fontId="13" fillId="33" borderId="25" xfId="0" applyNumberFormat="1" applyFont="1" applyFill="1" applyBorder="1" applyAlignment="1">
      <alignment horizontal="center" vertical="center"/>
    </xf>
    <xf numFmtId="201" fontId="13" fillId="33" borderId="26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 quotePrefix="1">
      <alignment vertical="center"/>
    </xf>
    <xf numFmtId="49" fontId="9" fillId="0" borderId="17" xfId="0" applyNumberFormat="1" applyFont="1" applyFill="1" applyBorder="1" applyAlignment="1" quotePrefix="1">
      <alignment horizontal="center" vertical="center"/>
    </xf>
    <xf numFmtId="0" fontId="9" fillId="0" borderId="32" xfId="0" applyNumberFormat="1" applyFont="1" applyFill="1" applyBorder="1" applyAlignment="1">
      <alignment vertical="center" wrapText="1"/>
    </xf>
    <xf numFmtId="1" fontId="9" fillId="0" borderId="32" xfId="0" applyNumberFormat="1" applyFont="1" applyFill="1" applyBorder="1" applyAlignment="1">
      <alignment horizontal="center" vertical="center" wrapText="1"/>
    </xf>
    <xf numFmtId="201" fontId="9" fillId="0" borderId="32" xfId="0" applyNumberFormat="1" applyFont="1" applyFill="1" applyBorder="1" applyAlignment="1">
      <alignment horizontal="center" vertical="center"/>
    </xf>
    <xf numFmtId="201" fontId="9" fillId="0" borderId="32" xfId="46" applyNumberFormat="1" applyFont="1" applyFill="1" applyBorder="1" applyAlignment="1">
      <alignment horizontal="center" vertical="center"/>
    </xf>
    <xf numFmtId="201" fontId="9" fillId="0" borderId="18" xfId="0" applyNumberFormat="1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194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Continuous" wrapText="1"/>
    </xf>
    <xf numFmtId="0" fontId="17" fillId="0" borderId="0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49" fontId="20" fillId="0" borderId="24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38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wrapText="1"/>
    </xf>
    <xf numFmtId="0" fontId="13" fillId="0" borderId="24" xfId="0" applyFont="1" applyFill="1" applyBorder="1" applyAlignment="1">
      <alignment horizontal="center" wrapText="1"/>
    </xf>
    <xf numFmtId="0" fontId="13" fillId="0" borderId="3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30" xfId="0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49" fontId="20" fillId="0" borderId="40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5" fillId="0" borderId="40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 wrapText="1" readingOrder="1"/>
    </xf>
    <xf numFmtId="0" fontId="23" fillId="0" borderId="0" xfId="0" applyFont="1" applyFill="1" applyBorder="1" applyAlignment="1">
      <alignment/>
    </xf>
    <xf numFmtId="0" fontId="24" fillId="0" borderId="25" xfId="0" applyNumberFormat="1" applyFont="1" applyFill="1" applyBorder="1" applyAlignment="1">
      <alignment horizontal="center" vertical="center" wrapText="1" readingOrder="1"/>
    </xf>
    <xf numFmtId="0" fontId="20" fillId="0" borderId="3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 readingOrder="1"/>
    </xf>
    <xf numFmtId="0" fontId="24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top"/>
    </xf>
    <xf numFmtId="195" fontId="21" fillId="0" borderId="0" xfId="0" applyNumberFormat="1" applyFont="1" applyFill="1" applyBorder="1" applyAlignment="1">
      <alignment horizontal="center" vertical="top"/>
    </xf>
    <xf numFmtId="195" fontId="15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1" fontId="9" fillId="0" borderId="0" xfId="0" applyNumberFormat="1" applyFont="1" applyFill="1" applyAlignment="1">
      <alignment/>
    </xf>
    <xf numFmtId="201" fontId="9" fillId="0" borderId="0" xfId="0" applyNumberFormat="1" applyFont="1" applyFill="1" applyAlignment="1">
      <alignment horizontal="left"/>
    </xf>
    <xf numFmtId="201" fontId="9" fillId="0" borderId="0" xfId="0" applyNumberFormat="1" applyFont="1" applyFill="1" applyAlignment="1">
      <alignment wrapText="1"/>
    </xf>
    <xf numFmtId="194" fontId="15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194" fontId="14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Continuous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centerContinuous" vertical="center" wrapText="1"/>
    </xf>
    <xf numFmtId="0" fontId="9" fillId="0" borderId="44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centerContinuous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201" fontId="13" fillId="0" borderId="46" xfId="0" applyNumberFormat="1" applyFont="1" applyFill="1" applyBorder="1" applyAlignment="1">
      <alignment horizontal="center" vertical="center" wrapText="1"/>
    </xf>
    <xf numFmtId="201" fontId="9" fillId="32" borderId="0" xfId="0" applyNumberFormat="1" applyFont="1" applyFill="1" applyAlignment="1">
      <alignment vertical="center" wrapText="1"/>
    </xf>
    <xf numFmtId="0" fontId="14" fillId="0" borderId="0" xfId="0" applyFont="1" applyBorder="1" applyAlignment="1">
      <alignment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27" fillId="32" borderId="0" xfId="0" applyFont="1" applyFill="1" applyAlignment="1">
      <alignment vertical="center"/>
    </xf>
    <xf numFmtId="0" fontId="8" fillId="32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48" xfId="0" applyFont="1" applyFill="1" applyBorder="1" applyAlignment="1">
      <alignment wrapText="1"/>
    </xf>
    <xf numFmtId="0" fontId="27" fillId="0" borderId="44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Continuous" vertical="center" wrapText="1"/>
    </xf>
    <xf numFmtId="0" fontId="8" fillId="0" borderId="12" xfId="0" applyFont="1" applyFill="1" applyBorder="1" applyAlignment="1">
      <alignment horizontal="centerContinuous" vertical="center" wrapText="1"/>
    </xf>
    <xf numFmtId="49" fontId="27" fillId="0" borderId="4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/>
    </xf>
    <xf numFmtId="201" fontId="27" fillId="0" borderId="25" xfId="0" applyNumberFormat="1" applyFont="1" applyFill="1" applyBorder="1" applyAlignment="1">
      <alignment horizontal="center" vertical="center"/>
    </xf>
    <xf numFmtId="201" fontId="27" fillId="0" borderId="26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/>
    </xf>
    <xf numFmtId="201" fontId="8" fillId="0" borderId="25" xfId="0" applyNumberFormat="1" applyFont="1" applyFill="1" applyBorder="1" applyAlignment="1">
      <alignment horizontal="center" vertical="center"/>
    </xf>
    <xf numFmtId="201" fontId="8" fillId="0" borderId="2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 wrapText="1"/>
    </xf>
    <xf numFmtId="201" fontId="8" fillId="0" borderId="25" xfId="0" applyNumberFormat="1" applyFont="1" applyFill="1" applyBorder="1" applyAlignment="1">
      <alignment horizontal="center" vertical="center" wrapText="1"/>
    </xf>
    <xf numFmtId="201" fontId="8" fillId="0" borderId="26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49" fontId="27" fillId="0" borderId="25" xfId="0" applyNumberFormat="1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vertical="center"/>
    </xf>
    <xf numFmtId="0" fontId="27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201" fontId="8" fillId="0" borderId="32" xfId="0" applyNumberFormat="1" applyFont="1" applyFill="1" applyBorder="1" applyAlignment="1">
      <alignment horizontal="center" vertical="center"/>
    </xf>
    <xf numFmtId="201" fontId="8" fillId="0" borderId="32" xfId="0" applyNumberFormat="1" applyFont="1" applyFill="1" applyBorder="1" applyAlignment="1">
      <alignment horizontal="center" vertical="center" wrapText="1"/>
    </xf>
    <xf numFmtId="201" fontId="8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3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center"/>
    </xf>
    <xf numFmtId="0" fontId="13" fillId="32" borderId="0" xfId="0" applyFont="1" applyFill="1" applyAlignment="1">
      <alignment horizontal="left" vertical="top"/>
    </xf>
    <xf numFmtId="14" fontId="5" fillId="0" borderId="0" xfId="0" applyNumberFormat="1" applyFont="1" applyAlignment="1" applyProtection="1">
      <alignment vertical="top"/>
      <protection locked="0"/>
    </xf>
    <xf numFmtId="14" fontId="5" fillId="0" borderId="0" xfId="0" applyNumberFormat="1" applyFont="1" applyAlignment="1" applyProtection="1">
      <alignment horizontal="left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49" fontId="31" fillId="33" borderId="25" xfId="0" applyNumberFormat="1" applyFont="1" applyFill="1" applyBorder="1" applyAlignment="1">
      <alignment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49" fontId="6" fillId="33" borderId="0" xfId="0" applyNumberFormat="1" applyFont="1" applyFill="1" applyAlignment="1">
      <alignment horizontal="center" vertical="center"/>
    </xf>
    <xf numFmtId="14" fontId="6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 applyProtection="1">
      <alignment vertical="top"/>
      <protection locked="0"/>
    </xf>
    <xf numFmtId="0" fontId="6" fillId="32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32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Border="1" applyAlignment="1">
      <alignment horizontal="centerContinuous" vertical="center" wrapText="1"/>
    </xf>
    <xf numFmtId="0" fontId="1" fillId="33" borderId="12" xfId="0" applyFont="1" applyFill="1" applyBorder="1" applyAlignment="1">
      <alignment horizontal="centerContinuous" vertical="center" wrapText="1"/>
    </xf>
    <xf numFmtId="0" fontId="1" fillId="33" borderId="13" xfId="0" applyFont="1" applyFill="1" applyBorder="1" applyAlignment="1">
      <alignment horizontal="centerContinuous" vertical="center" wrapText="1"/>
    </xf>
    <xf numFmtId="0" fontId="6" fillId="33" borderId="50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/>
    </xf>
    <xf numFmtId="0" fontId="33" fillId="33" borderId="3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49" fontId="35" fillId="33" borderId="20" xfId="0" applyNumberFormat="1" applyFont="1" applyFill="1" applyBorder="1" applyAlignment="1">
      <alignment horizontal="center" vertical="center"/>
    </xf>
    <xf numFmtId="201" fontId="6" fillId="33" borderId="20" xfId="0" applyNumberFormat="1" applyFont="1" applyFill="1" applyBorder="1" applyAlignment="1">
      <alignment horizontal="center" vertical="center"/>
    </xf>
    <xf numFmtId="201" fontId="6" fillId="33" borderId="21" xfId="0" applyNumberFormat="1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left" vertical="center" wrapText="1"/>
    </xf>
    <xf numFmtId="49" fontId="35" fillId="33" borderId="25" xfId="0" applyNumberFormat="1" applyFont="1" applyFill="1" applyBorder="1" applyAlignment="1">
      <alignment horizontal="center" vertical="center"/>
    </xf>
    <xf numFmtId="201" fontId="6" fillId="33" borderId="25" xfId="0" applyNumberFormat="1" applyFont="1" applyFill="1" applyBorder="1" applyAlignment="1">
      <alignment horizontal="center" vertical="center"/>
    </xf>
    <xf numFmtId="201" fontId="6" fillId="33" borderId="26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 wrapText="1"/>
    </xf>
    <xf numFmtId="49" fontId="31" fillId="33" borderId="25" xfId="0" applyNumberFormat="1" applyFont="1" applyFill="1" applyBorder="1" applyAlignment="1">
      <alignment horizontal="center" vertical="center"/>
    </xf>
    <xf numFmtId="201" fontId="1" fillId="33" borderId="25" xfId="0" applyNumberFormat="1" applyFont="1" applyFill="1" applyBorder="1" applyAlignment="1">
      <alignment horizontal="center" vertical="center"/>
    </xf>
    <xf numFmtId="201" fontId="1" fillId="33" borderId="26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 wrapText="1"/>
    </xf>
    <xf numFmtId="49" fontId="31" fillId="33" borderId="25" xfId="0" applyNumberFormat="1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left" vertical="center" wrapText="1"/>
    </xf>
    <xf numFmtId="0" fontId="31" fillId="33" borderId="25" xfId="0" applyNumberFormat="1" applyFont="1" applyFill="1" applyBorder="1" applyAlignment="1">
      <alignment horizontal="left" vertical="center" wrapText="1" readingOrder="1"/>
    </xf>
    <xf numFmtId="49" fontId="36" fillId="33" borderId="25" xfId="0" applyNumberFormat="1" applyFont="1" applyFill="1" applyBorder="1" applyAlignment="1">
      <alignment vertical="center" wrapText="1"/>
    </xf>
    <xf numFmtId="49" fontId="35" fillId="33" borderId="25" xfId="0" applyNumberFormat="1" applyFont="1" applyFill="1" applyBorder="1" applyAlignment="1">
      <alignment vertical="center" wrapText="1"/>
    </xf>
    <xf numFmtId="0" fontId="31" fillId="33" borderId="25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vertical="center" wrapText="1"/>
    </xf>
    <xf numFmtId="0" fontId="31" fillId="33" borderId="25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vertical="center" wrapText="1"/>
    </xf>
    <xf numFmtId="49" fontId="35" fillId="33" borderId="25" xfId="0" applyNumberFormat="1" applyFont="1" applyFill="1" applyBorder="1" applyAlignment="1">
      <alignment horizontal="center" vertical="center" wrapText="1"/>
    </xf>
    <xf numFmtId="201" fontId="1" fillId="33" borderId="25" xfId="0" applyNumberFormat="1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vertical="center" wrapText="1"/>
    </xf>
    <xf numFmtId="49" fontId="1" fillId="33" borderId="25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49" fontId="1" fillId="33" borderId="30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32" xfId="0" applyNumberFormat="1" applyFont="1" applyFill="1" applyBorder="1" applyAlignment="1">
      <alignment vertical="center" wrapText="1"/>
    </xf>
    <xf numFmtId="49" fontId="1" fillId="33" borderId="32" xfId="0" applyNumberFormat="1" applyFont="1" applyFill="1" applyBorder="1" applyAlignment="1">
      <alignment horizontal="center" vertical="center" wrapText="1"/>
    </xf>
    <xf numFmtId="201" fontId="1" fillId="33" borderId="32" xfId="0" applyNumberFormat="1" applyFont="1" applyFill="1" applyBorder="1" applyAlignment="1">
      <alignment horizontal="center" vertical="center"/>
    </xf>
    <xf numFmtId="201" fontId="1" fillId="33" borderId="18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vertical="center"/>
    </xf>
    <xf numFmtId="0" fontId="12" fillId="32" borderId="0" xfId="0" applyFont="1" applyFill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49" fontId="8" fillId="3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/>
    </xf>
    <xf numFmtId="49" fontId="9" fillId="32" borderId="0" xfId="0" applyNumberFormat="1" applyFont="1" applyFill="1" applyAlignment="1">
      <alignment horizontal="left" wrapText="1"/>
    </xf>
    <xf numFmtId="0" fontId="9" fillId="32" borderId="0" xfId="60" applyFont="1" applyFill="1" applyAlignment="1">
      <alignment vertical="center"/>
      <protection/>
    </xf>
    <xf numFmtId="0" fontId="9" fillId="32" borderId="0" xfId="60" applyFont="1" applyFill="1" applyBorder="1" applyAlignment="1">
      <alignment/>
      <protection/>
    </xf>
    <xf numFmtId="0" fontId="9" fillId="32" borderId="0" xfId="60" applyFont="1" applyFill="1" applyAlignment="1">
      <alignment/>
      <protection/>
    </xf>
    <xf numFmtId="0" fontId="9" fillId="0" borderId="3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2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01" fontId="9" fillId="0" borderId="0" xfId="0" applyNumberFormat="1" applyFont="1" applyFill="1" applyAlignment="1">
      <alignment horizontal="left" vertical="center" wrapText="1"/>
    </xf>
    <xf numFmtId="201" fontId="26" fillId="0" borderId="0" xfId="0" applyNumberFormat="1" applyFont="1" applyFill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95" fontId="19" fillId="0" borderId="35" xfId="0" applyNumberFormat="1" applyFont="1" applyFill="1" applyBorder="1" applyAlignment="1">
      <alignment horizontal="center" vertical="center" wrapText="1"/>
    </xf>
    <xf numFmtId="195" fontId="19" fillId="0" borderId="25" xfId="0" applyNumberFormat="1" applyFont="1" applyFill="1" applyBorder="1" applyAlignment="1">
      <alignment horizontal="center" vertical="center" wrapText="1"/>
    </xf>
    <xf numFmtId="195" fontId="19" fillId="0" borderId="32" xfId="0" applyNumberFormat="1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 readingOrder="1"/>
    </xf>
    <xf numFmtId="0" fontId="13" fillId="0" borderId="26" xfId="0" applyNumberFormat="1" applyFont="1" applyFill="1" applyBorder="1" applyAlignment="1">
      <alignment horizontal="center" vertical="center" wrapText="1" readingOrder="1"/>
    </xf>
    <xf numFmtId="0" fontId="13" fillId="0" borderId="18" xfId="0" applyNumberFormat="1" applyFont="1" applyFill="1" applyBorder="1" applyAlignment="1">
      <alignment horizontal="center" vertical="center" wrapText="1" readingOrder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6" fillId="33" borderId="0" xfId="0" applyNumberFormat="1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7" fillId="33" borderId="0" xfId="0" applyFont="1" applyFill="1" applyAlignment="1">
      <alignment horizontal="left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[0]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hamajnq" xfId="60"/>
    <cellStyle name="Normal_hashvetvutyunner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9.8515625" style="7" customWidth="1"/>
    <col min="2" max="2" width="13.421875" style="7" customWidth="1"/>
    <col min="3" max="4" width="9.140625" style="7" customWidth="1"/>
    <col min="5" max="5" width="20.140625" style="7" customWidth="1"/>
    <col min="6" max="16384" width="9.140625" style="7" customWidth="1"/>
  </cols>
  <sheetData>
    <row r="1" spans="1:13" s="5" customFormat="1" ht="5.25" customHeight="1">
      <c r="A1" s="1" t="s">
        <v>42</v>
      </c>
      <c r="B1" s="2"/>
      <c r="C1" s="3"/>
      <c r="D1" s="4"/>
      <c r="I1" s="6"/>
      <c r="J1" s="6"/>
      <c r="K1" s="6"/>
      <c r="L1" s="6"/>
      <c r="M1" s="6"/>
    </row>
    <row r="2" spans="1:12" s="5" customFormat="1" ht="42.75" customHeight="1">
      <c r="A2" s="1"/>
      <c r="C2" s="355" t="s">
        <v>239</v>
      </c>
      <c r="D2" s="356"/>
      <c r="E2" s="356"/>
      <c r="F2" s="356"/>
      <c r="L2" s="8"/>
    </row>
    <row r="3" spans="4:12" s="5" customFormat="1" ht="16.5">
      <c r="D3" s="9" t="s">
        <v>240</v>
      </c>
      <c r="E3" s="9"/>
      <c r="F3" s="9"/>
      <c r="L3" s="9"/>
    </row>
    <row r="4" spans="4:12" s="5" customFormat="1" ht="16.5">
      <c r="D4" s="10" t="s">
        <v>241</v>
      </c>
      <c r="E4" s="10"/>
      <c r="F4" s="10"/>
      <c r="L4" s="10"/>
    </row>
    <row r="5" spans="3:12" s="5" customFormat="1" ht="15.75" customHeight="1">
      <c r="C5" s="11"/>
      <c r="E5" s="12" t="s">
        <v>242</v>
      </c>
      <c r="F5" s="10"/>
      <c r="G5" s="11"/>
      <c r="L5" s="10"/>
    </row>
    <row r="6" spans="1:12" ht="24.75" customHeight="1">
      <c r="A6" s="13"/>
      <c r="C6" s="13"/>
      <c r="D6" s="13"/>
      <c r="E6" s="11" t="s">
        <v>243</v>
      </c>
      <c r="F6" s="13"/>
      <c r="G6" s="13"/>
      <c r="L6" s="13"/>
    </row>
    <row r="7" spans="1:12" ht="16.5">
      <c r="A7" s="13"/>
      <c r="C7" s="13"/>
      <c r="D7" s="13"/>
      <c r="E7" s="11"/>
      <c r="F7" s="13"/>
      <c r="G7" s="13"/>
      <c r="L7" s="13"/>
    </row>
    <row r="8" spans="1:12" ht="16.5">
      <c r="A8" s="13"/>
      <c r="C8" s="13"/>
      <c r="D8" s="13"/>
      <c r="E8" s="11"/>
      <c r="F8" s="13"/>
      <c r="G8" s="13"/>
      <c r="L8" s="13"/>
    </row>
    <row r="9" spans="1:7" s="14" customFormat="1" ht="21" customHeight="1">
      <c r="A9" s="353" t="s">
        <v>244</v>
      </c>
      <c r="B9" s="353"/>
      <c r="C9" s="353"/>
      <c r="D9" s="353"/>
      <c r="E9" s="353"/>
      <c r="F9" s="353"/>
      <c r="G9" s="353"/>
    </row>
    <row r="10" spans="1:7" s="15" customFormat="1" ht="18" customHeight="1">
      <c r="A10" s="353" t="s">
        <v>245</v>
      </c>
      <c r="B10" s="353"/>
      <c r="C10" s="353"/>
      <c r="D10" s="353"/>
      <c r="E10" s="353"/>
      <c r="F10" s="353"/>
      <c r="G10" s="353"/>
    </row>
    <row r="11" spans="1:7" s="15" customFormat="1" ht="18" customHeight="1">
      <c r="A11" s="354" t="s">
        <v>808</v>
      </c>
      <c r="B11" s="354"/>
      <c r="C11" s="354"/>
      <c r="D11" s="354"/>
      <c r="E11" s="354"/>
      <c r="F11" s="354"/>
      <c r="G11" s="354"/>
    </row>
    <row r="12" spans="1:7" s="15" customFormat="1" ht="18" customHeight="1">
      <c r="A12" s="16"/>
      <c r="B12" s="16"/>
      <c r="C12" s="16"/>
      <c r="D12" s="16"/>
      <c r="E12" s="16"/>
      <c r="F12" s="16"/>
      <c r="G12" s="16"/>
    </row>
    <row r="13" spans="1:7" s="15" customFormat="1" ht="18" customHeight="1">
      <c r="A13" s="16"/>
      <c r="B13" s="16"/>
      <c r="C13" s="16"/>
      <c r="D13" s="16"/>
      <c r="E13" s="16"/>
      <c r="F13" s="16"/>
      <c r="G13" s="16"/>
    </row>
    <row r="14" spans="1:7" s="15" customFormat="1" ht="18" customHeight="1">
      <c r="A14" s="360" t="s">
        <v>809</v>
      </c>
      <c r="B14" s="360"/>
      <c r="C14" s="360"/>
      <c r="D14" s="360"/>
      <c r="E14" s="360"/>
      <c r="F14" s="360"/>
      <c r="G14" s="360"/>
    </row>
    <row r="15" spans="1:7" s="15" customFormat="1" ht="18" customHeight="1">
      <c r="A15" s="360" t="s">
        <v>246</v>
      </c>
      <c r="B15" s="360"/>
      <c r="C15" s="360"/>
      <c r="D15" s="360"/>
      <c r="E15" s="360"/>
      <c r="F15" s="360"/>
      <c r="G15" s="360"/>
    </row>
    <row r="16" spans="1:7" s="15" customFormat="1" ht="18" customHeight="1">
      <c r="A16" s="360" t="s">
        <v>247</v>
      </c>
      <c r="B16" s="360"/>
      <c r="C16" s="360"/>
      <c r="D16" s="360"/>
      <c r="E16" s="360"/>
      <c r="F16" s="360"/>
      <c r="G16" s="360"/>
    </row>
    <row r="17" spans="1:7" s="15" customFormat="1" ht="18" customHeight="1">
      <c r="A17" s="360" t="s">
        <v>248</v>
      </c>
      <c r="B17" s="360"/>
      <c r="C17" s="360"/>
      <c r="D17" s="360"/>
      <c r="E17" s="360"/>
      <c r="F17" s="360"/>
      <c r="G17" s="360"/>
    </row>
    <row r="18" spans="1:7" s="15" customFormat="1" ht="18" customHeight="1">
      <c r="A18" s="358" t="s">
        <v>249</v>
      </c>
      <c r="B18" s="358"/>
      <c r="C18" s="358"/>
      <c r="D18" s="358"/>
      <c r="E18" s="358"/>
      <c r="F18" s="358"/>
      <c r="G18" s="358"/>
    </row>
    <row r="19" spans="1:7" s="15" customFormat="1" ht="18" customHeight="1">
      <c r="A19" s="359" t="s">
        <v>250</v>
      </c>
      <c r="B19" s="359"/>
      <c r="C19" s="359"/>
      <c r="D19" s="359"/>
      <c r="E19" s="359"/>
      <c r="F19" s="359"/>
      <c r="G19" s="359"/>
    </row>
    <row r="20" spans="1:7" s="15" customFormat="1" ht="18" customHeight="1">
      <c r="A20" s="360" t="s">
        <v>251</v>
      </c>
      <c r="B20" s="360"/>
      <c r="C20" s="360"/>
      <c r="D20" s="360"/>
      <c r="E20" s="360"/>
      <c r="F20" s="360"/>
      <c r="G20" s="360"/>
    </row>
    <row r="21" spans="1:7" s="15" customFormat="1" ht="18" customHeight="1">
      <c r="A21" s="360" t="s">
        <v>252</v>
      </c>
      <c r="B21" s="360"/>
      <c r="C21" s="360"/>
      <c r="D21" s="360"/>
      <c r="E21" s="360"/>
      <c r="F21" s="360"/>
      <c r="G21" s="360"/>
    </row>
    <row r="22" spans="1:7" s="15" customFormat="1" ht="18" customHeight="1">
      <c r="A22" s="17"/>
      <c r="B22" s="17"/>
      <c r="C22" s="17"/>
      <c r="D22" s="17"/>
      <c r="E22" s="17"/>
      <c r="F22" s="17"/>
      <c r="G22" s="17"/>
    </row>
    <row r="23" spans="1:7" s="15" customFormat="1" ht="18" customHeight="1">
      <c r="A23" s="17"/>
      <c r="B23" s="17"/>
      <c r="C23" s="17"/>
      <c r="D23" s="17"/>
      <c r="E23" s="17"/>
      <c r="F23" s="17"/>
      <c r="G23" s="17"/>
    </row>
    <row r="25" spans="1:6" ht="13.5">
      <c r="A25" s="18"/>
      <c r="B25" s="19"/>
      <c r="C25" s="19"/>
      <c r="D25" s="19"/>
      <c r="E25" s="19"/>
      <c r="F25" s="19"/>
    </row>
    <row r="26" spans="1:6" ht="12.75" customHeight="1">
      <c r="A26" s="20"/>
      <c r="B26" s="21"/>
      <c r="C26" s="22"/>
      <c r="D26" s="22"/>
      <c r="E26" s="20"/>
      <c r="F26" s="21"/>
    </row>
    <row r="27" spans="1:6" ht="13.5">
      <c r="A27" s="357" t="s">
        <v>253</v>
      </c>
      <c r="B27" s="357"/>
      <c r="C27" s="19"/>
      <c r="D27" s="19"/>
      <c r="E27" s="19"/>
      <c r="F27" s="19"/>
    </row>
    <row r="28" spans="1:6" ht="13.5" hidden="1">
      <c r="A28" s="18"/>
      <c r="B28" s="19"/>
      <c r="C28" s="19"/>
      <c r="D28" s="23"/>
      <c r="E28" s="19"/>
      <c r="F28" s="19"/>
    </row>
    <row r="29" spans="1:6" ht="13.5">
      <c r="A29" s="18"/>
      <c r="B29" s="19"/>
      <c r="C29" s="19"/>
      <c r="D29" s="23"/>
      <c r="E29" s="19"/>
      <c r="F29" s="19"/>
    </row>
    <row r="30" spans="1:6" ht="13.5">
      <c r="A30" s="18"/>
      <c r="B30" s="19"/>
      <c r="C30" s="19"/>
      <c r="D30" s="23"/>
      <c r="E30" s="19"/>
      <c r="F30" s="19"/>
    </row>
    <row r="31" spans="1:6" ht="13.5">
      <c r="A31" s="18"/>
      <c r="B31" s="19"/>
      <c r="C31" s="19"/>
      <c r="D31" s="23"/>
      <c r="E31" s="19"/>
      <c r="F31" s="19"/>
    </row>
    <row r="32" spans="1:6" ht="13.5">
      <c r="A32" s="18"/>
      <c r="B32" s="19"/>
      <c r="C32" s="19"/>
      <c r="D32" s="23"/>
      <c r="E32" s="19"/>
      <c r="F32" s="19"/>
    </row>
    <row r="33" spans="1:6" ht="17.25" customHeight="1">
      <c r="A33" s="18"/>
      <c r="B33" s="19"/>
      <c r="C33" s="19"/>
      <c r="D33" s="23"/>
      <c r="E33" s="19"/>
      <c r="F33" s="19"/>
    </row>
    <row r="34" spans="1:6" ht="13.5">
      <c r="A34" s="18"/>
      <c r="B34" s="19"/>
      <c r="C34" s="19"/>
      <c r="D34" s="23"/>
      <c r="E34" s="19"/>
      <c r="F34" s="19"/>
    </row>
    <row r="35" spans="1:6" ht="42.75">
      <c r="A35" s="18"/>
      <c r="B35" s="24" t="s">
        <v>254</v>
      </c>
      <c r="C35" s="19"/>
      <c r="D35" s="19"/>
      <c r="E35" s="19"/>
      <c r="F35" s="19"/>
    </row>
    <row r="36" spans="1:6" ht="14.25">
      <c r="A36" s="18"/>
      <c r="B36" s="24"/>
      <c r="C36" s="19"/>
      <c r="D36" s="19"/>
      <c r="E36" s="19"/>
      <c r="F36" s="19"/>
    </row>
    <row r="37" spans="1:7" ht="13.5">
      <c r="A37" s="25"/>
      <c r="B37" s="26"/>
      <c r="C37" s="26"/>
      <c r="D37" s="26"/>
      <c r="E37" s="26"/>
      <c r="F37" s="26"/>
      <c r="G37" s="27"/>
    </row>
    <row r="38" spans="1:7" ht="13.5">
      <c r="A38" s="28" t="s">
        <v>255</v>
      </c>
      <c r="B38" s="29"/>
      <c r="C38" s="30"/>
      <c r="D38" s="31"/>
      <c r="E38" s="29"/>
      <c r="F38" s="30"/>
      <c r="G38" s="32"/>
    </row>
    <row r="39" spans="1:7" ht="13.5">
      <c r="A39" s="25"/>
      <c r="B39" s="26"/>
      <c r="C39" s="26"/>
      <c r="D39" s="26"/>
      <c r="F39" s="28" t="s">
        <v>256</v>
      </c>
      <c r="G39" s="27"/>
    </row>
    <row r="40" spans="1:7" ht="13.5">
      <c r="A40" s="27"/>
      <c r="B40" s="27"/>
      <c r="C40" s="27"/>
      <c r="D40" s="27"/>
      <c r="E40" s="27"/>
      <c r="F40" s="27"/>
      <c r="G40" s="27"/>
    </row>
    <row r="41" spans="1:7" ht="13.5">
      <c r="A41" s="27"/>
      <c r="B41" s="27"/>
      <c r="C41" s="27"/>
      <c r="D41" s="27"/>
      <c r="E41" s="27"/>
      <c r="F41" s="27"/>
      <c r="G41" s="27"/>
    </row>
    <row r="42" spans="1:7" ht="13.5">
      <c r="A42" s="27"/>
      <c r="B42" s="27"/>
      <c r="C42" s="27"/>
      <c r="D42" s="27"/>
      <c r="E42" s="27"/>
      <c r="F42" s="27"/>
      <c r="G42" s="27"/>
    </row>
  </sheetData>
  <sheetProtection/>
  <mergeCells count="13">
    <mergeCell ref="A15:G15"/>
    <mergeCell ref="A16:G16"/>
    <mergeCell ref="A17:G17"/>
    <mergeCell ref="A9:G9"/>
    <mergeCell ref="A10:G10"/>
    <mergeCell ref="A11:G11"/>
    <mergeCell ref="C2:F2"/>
    <mergeCell ref="A27:B27"/>
    <mergeCell ref="A18:G18"/>
    <mergeCell ref="A19:G19"/>
    <mergeCell ref="A20:G20"/>
    <mergeCell ref="A21:G21"/>
    <mergeCell ref="A14:G14"/>
  </mergeCells>
  <printOptions/>
  <pageMargins left="0.75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view="pageBreakPreview" zoomScale="93" zoomScaleSheetLayoutView="93" zoomScalePageLayoutView="0" workbookViewId="0" topLeftCell="A1">
      <selection activeCell="B130" sqref="B130"/>
    </sheetView>
  </sheetViews>
  <sheetFormatPr defaultColWidth="9.140625" defaultRowHeight="12.75"/>
  <cols>
    <col min="1" max="1" width="7.7109375" style="41" bestFit="1" customWidth="1"/>
    <col min="2" max="2" width="48.140625" style="34" customWidth="1"/>
    <col min="3" max="3" width="8.7109375" style="41" customWidth="1"/>
    <col min="4" max="4" width="14.140625" style="35" customWidth="1"/>
    <col min="5" max="5" width="14.140625" style="121" customWidth="1"/>
    <col min="6" max="6" width="21.8515625" style="121" customWidth="1"/>
    <col min="7" max="7" width="14.140625" style="35" customWidth="1"/>
    <col min="8" max="9" width="14.140625" style="121" customWidth="1"/>
    <col min="10" max="10" width="14.140625" style="35" customWidth="1"/>
    <col min="11" max="12" width="14.140625" style="121" customWidth="1"/>
    <col min="13" max="16384" width="9.140625" style="38" customWidth="1"/>
  </cols>
  <sheetData>
    <row r="1" spans="1:12" ht="14.25">
      <c r="A1" s="33"/>
      <c r="C1" s="33"/>
      <c r="E1" s="36"/>
      <c r="F1" s="35"/>
      <c r="H1" s="35"/>
      <c r="I1" s="35"/>
      <c r="K1" s="35"/>
      <c r="L1" s="37" t="s">
        <v>257</v>
      </c>
    </row>
    <row r="2" spans="1:12" ht="24.75" customHeight="1">
      <c r="A2" s="368" t="s">
        <v>258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s="35" customFormat="1" ht="21" customHeight="1">
      <c r="A3" s="369" t="s">
        <v>259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2" s="35" customFormat="1" ht="21" customHeight="1">
      <c r="A4" s="270"/>
      <c r="B4" s="270"/>
      <c r="C4" s="270"/>
      <c r="E4" s="278">
        <v>43832</v>
      </c>
      <c r="F4" s="279">
        <v>43921</v>
      </c>
      <c r="G4" s="276" t="s">
        <v>636</v>
      </c>
      <c r="H4" s="270"/>
      <c r="I4" s="270"/>
      <c r="J4" s="270"/>
      <c r="K4" s="270"/>
      <c r="L4" s="270"/>
    </row>
    <row r="5" spans="1:12" s="36" customFormat="1" ht="18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3.5">
      <c r="A6" s="40"/>
      <c r="B6" s="38"/>
      <c r="C6" s="40"/>
      <c r="D6" s="38"/>
      <c r="E6" s="38"/>
      <c r="F6" s="38"/>
      <c r="G6" s="38"/>
      <c r="H6" s="38"/>
      <c r="I6" s="38"/>
      <c r="J6" s="38"/>
      <c r="K6" s="38"/>
      <c r="L6" s="38"/>
    </row>
    <row r="7" spans="2:12" ht="14.25" thickBot="1">
      <c r="B7" s="41"/>
      <c r="D7" s="33"/>
      <c r="E7" s="33"/>
      <c r="F7" s="42"/>
      <c r="G7" s="33"/>
      <c r="H7" s="33"/>
      <c r="I7" s="42"/>
      <c r="J7" s="33"/>
      <c r="K7" s="43" t="s">
        <v>260</v>
      </c>
      <c r="L7" s="42"/>
    </row>
    <row r="8" spans="1:12" ht="21" customHeight="1" thickBot="1">
      <c r="A8" s="44"/>
      <c r="B8" s="44"/>
      <c r="C8" s="44"/>
      <c r="D8" s="363" t="s">
        <v>261</v>
      </c>
      <c r="E8" s="363"/>
      <c r="F8" s="364"/>
      <c r="G8" s="365" t="s">
        <v>262</v>
      </c>
      <c r="H8" s="363"/>
      <c r="I8" s="364"/>
      <c r="J8" s="363" t="s">
        <v>263</v>
      </c>
      <c r="K8" s="363"/>
      <c r="L8" s="364"/>
    </row>
    <row r="9" spans="1:12" ht="12.75" customHeight="1">
      <c r="A9" s="372" t="s">
        <v>264</v>
      </c>
      <c r="B9" s="372" t="s">
        <v>265</v>
      </c>
      <c r="C9" s="372" t="s">
        <v>266</v>
      </c>
      <c r="D9" s="361" t="s">
        <v>267</v>
      </c>
      <c r="E9" s="45" t="s">
        <v>268</v>
      </c>
      <c r="F9" s="45"/>
      <c r="G9" s="370" t="s">
        <v>269</v>
      </c>
      <c r="H9" s="45" t="s">
        <v>268</v>
      </c>
      <c r="I9" s="46"/>
      <c r="J9" s="361" t="s">
        <v>270</v>
      </c>
      <c r="K9" s="45" t="s">
        <v>268</v>
      </c>
      <c r="L9" s="47"/>
    </row>
    <row r="10" spans="1:13" ht="27.75" thickBot="1">
      <c r="A10" s="373"/>
      <c r="B10" s="373"/>
      <c r="C10" s="373"/>
      <c r="D10" s="362"/>
      <c r="E10" s="49" t="s">
        <v>271</v>
      </c>
      <c r="F10" s="50" t="s">
        <v>272</v>
      </c>
      <c r="G10" s="371"/>
      <c r="H10" s="49" t="s">
        <v>271</v>
      </c>
      <c r="I10" s="52" t="s">
        <v>272</v>
      </c>
      <c r="J10" s="362"/>
      <c r="K10" s="49" t="s">
        <v>271</v>
      </c>
      <c r="L10" s="52" t="s">
        <v>272</v>
      </c>
      <c r="M10" s="53"/>
    </row>
    <row r="11" spans="1:12" s="41" customFormat="1" ht="13.5">
      <c r="A11" s="54">
        <v>1</v>
      </c>
      <c r="B11" s="55">
        <v>2</v>
      </c>
      <c r="C11" s="56">
        <v>3</v>
      </c>
      <c r="D11" s="56">
        <v>4</v>
      </c>
      <c r="E11" s="56">
        <v>5</v>
      </c>
      <c r="F11" s="55">
        <v>6</v>
      </c>
      <c r="G11" s="56">
        <v>7</v>
      </c>
      <c r="H11" s="56">
        <v>8</v>
      </c>
      <c r="I11" s="55">
        <v>9</v>
      </c>
      <c r="J11" s="56">
        <v>10</v>
      </c>
      <c r="K11" s="56">
        <v>11</v>
      </c>
      <c r="L11" s="57">
        <v>12</v>
      </c>
    </row>
    <row r="12" spans="1:12" s="33" customFormat="1" ht="56.25" customHeight="1">
      <c r="A12" s="58" t="s">
        <v>142</v>
      </c>
      <c r="B12" s="59" t="s">
        <v>273</v>
      </c>
      <c r="C12" s="60"/>
      <c r="D12" s="61">
        <f aca="true" t="shared" si="0" ref="D12:L12">SUM(D13,D48,D67)</f>
        <v>107146776</v>
      </c>
      <c r="E12" s="61">
        <f t="shared" si="0"/>
        <v>104969085.30000001</v>
      </c>
      <c r="F12" s="61">
        <f t="shared" si="0"/>
        <v>2177690.7</v>
      </c>
      <c r="G12" s="61">
        <f t="shared" si="0"/>
        <v>108847428.80000001</v>
      </c>
      <c r="H12" s="61">
        <f t="shared" si="0"/>
        <v>106669738.1</v>
      </c>
      <c r="I12" s="61">
        <f t="shared" si="0"/>
        <v>2177690.7</v>
      </c>
      <c r="J12" s="61">
        <f t="shared" si="0"/>
        <v>15381063.2007</v>
      </c>
      <c r="K12" s="61">
        <f t="shared" si="0"/>
        <v>15380567.1757</v>
      </c>
      <c r="L12" s="62">
        <f t="shared" si="0"/>
        <v>496.025</v>
      </c>
    </row>
    <row r="13" spans="1:12" s="68" customFormat="1" ht="61.5" customHeight="1">
      <c r="A13" s="63" t="s">
        <v>143</v>
      </c>
      <c r="B13" s="64" t="s">
        <v>274</v>
      </c>
      <c r="C13" s="65">
        <v>7100</v>
      </c>
      <c r="D13" s="61">
        <f>SUM(D14,D17,D19,D39,D42)</f>
        <v>18429393.2</v>
      </c>
      <c r="E13" s="61">
        <f>SUM(E14,E17,E19,E39,E42)</f>
        <v>18429393.2</v>
      </c>
      <c r="F13" s="66" t="s">
        <v>146</v>
      </c>
      <c r="G13" s="61">
        <f>SUM(G14,G17,G19,G39,G42)</f>
        <v>18429393.2</v>
      </c>
      <c r="H13" s="61">
        <f>SUM(H14,H17,H19,H39,H42)</f>
        <v>18429393.2</v>
      </c>
      <c r="I13" s="66" t="s">
        <v>146</v>
      </c>
      <c r="J13" s="61">
        <f>SUM(J14,J17,J19,J39,J42)</f>
        <v>4477813.7563</v>
      </c>
      <c r="K13" s="61">
        <f>SUM(K14,K17,K19,K39,K42)</f>
        <v>4477813.7563</v>
      </c>
      <c r="L13" s="67" t="s">
        <v>146</v>
      </c>
    </row>
    <row r="14" spans="1:12" s="68" customFormat="1" ht="42" customHeight="1">
      <c r="A14" s="63" t="s">
        <v>20</v>
      </c>
      <c r="B14" s="69" t="s">
        <v>275</v>
      </c>
      <c r="C14" s="70">
        <v>7131</v>
      </c>
      <c r="D14" s="71">
        <f>SUM(D15:D16)</f>
        <v>5850764.6</v>
      </c>
      <c r="E14" s="71">
        <f>SUM(E15:E16)</f>
        <v>5850764.6</v>
      </c>
      <c r="F14" s="66" t="s">
        <v>146</v>
      </c>
      <c r="G14" s="71">
        <f>SUM(G15:G16)</f>
        <v>5850764.6</v>
      </c>
      <c r="H14" s="71">
        <f>SUM(H15:H16)</f>
        <v>5850764.6</v>
      </c>
      <c r="I14" s="66" t="s">
        <v>146</v>
      </c>
      <c r="J14" s="71">
        <f>SUM(J15:J16)</f>
        <v>1278425.9555</v>
      </c>
      <c r="K14" s="71">
        <f>SUM(K15:K16)</f>
        <v>1278425.9555</v>
      </c>
      <c r="L14" s="67" t="s">
        <v>146</v>
      </c>
    </row>
    <row r="15" spans="1:12" ht="40.5" customHeight="1">
      <c r="A15" s="72" t="s">
        <v>151</v>
      </c>
      <c r="B15" s="73" t="s">
        <v>276</v>
      </c>
      <c r="C15" s="74"/>
      <c r="D15" s="75">
        <f>SUM(E15:F15)</f>
        <v>5136682.1</v>
      </c>
      <c r="E15" s="75">
        <v>5136682.1</v>
      </c>
      <c r="F15" s="75" t="s">
        <v>146</v>
      </c>
      <c r="G15" s="75">
        <f>SUM(H15:I15)</f>
        <v>5136682.1</v>
      </c>
      <c r="H15" s="75">
        <v>5136682.1</v>
      </c>
      <c r="I15" s="75" t="s">
        <v>146</v>
      </c>
      <c r="J15" s="75">
        <f>SUM(K15:L15)</f>
        <v>1124232.7613</v>
      </c>
      <c r="K15" s="75">
        <v>1124232.7613</v>
      </c>
      <c r="L15" s="76" t="s">
        <v>146</v>
      </c>
    </row>
    <row r="16" spans="1:12" ht="27" customHeight="1">
      <c r="A16" s="77">
        <v>1112</v>
      </c>
      <c r="B16" s="73" t="s">
        <v>277</v>
      </c>
      <c r="C16" s="74"/>
      <c r="D16" s="75">
        <f>SUM(E16:F16)</f>
        <v>714082.5</v>
      </c>
      <c r="E16" s="75">
        <v>714082.5</v>
      </c>
      <c r="F16" s="75" t="s">
        <v>146</v>
      </c>
      <c r="G16" s="75">
        <f>SUM(H16:I16)</f>
        <v>714082.5</v>
      </c>
      <c r="H16" s="75">
        <v>714082.5</v>
      </c>
      <c r="I16" s="75" t="s">
        <v>146</v>
      </c>
      <c r="J16" s="75">
        <f>SUM(K16:L16)</f>
        <v>154193.1942</v>
      </c>
      <c r="K16" s="75">
        <v>154193.1942</v>
      </c>
      <c r="L16" s="76" t="s">
        <v>146</v>
      </c>
    </row>
    <row r="17" spans="1:12" s="68" customFormat="1" ht="28.5" customHeight="1">
      <c r="A17" s="78">
        <v>1120</v>
      </c>
      <c r="B17" s="69" t="s">
        <v>278</v>
      </c>
      <c r="C17" s="70">
        <v>7136</v>
      </c>
      <c r="D17" s="71">
        <f>SUM(D18)</f>
        <v>8963233.6</v>
      </c>
      <c r="E17" s="71">
        <f>SUM(E18)</f>
        <v>8963233.6</v>
      </c>
      <c r="F17" s="66" t="s">
        <v>146</v>
      </c>
      <c r="G17" s="71">
        <f>SUM(G18)</f>
        <v>8963233.6</v>
      </c>
      <c r="H17" s="71">
        <f>SUM(H18)</f>
        <v>8963233.6</v>
      </c>
      <c r="I17" s="66" t="s">
        <v>146</v>
      </c>
      <c r="J17" s="71">
        <f>SUM(J18)</f>
        <v>1857662.9664</v>
      </c>
      <c r="K17" s="71">
        <f>SUM(K18)</f>
        <v>1857662.9664</v>
      </c>
      <c r="L17" s="67" t="s">
        <v>146</v>
      </c>
    </row>
    <row r="18" spans="1:12" ht="32.25" customHeight="1">
      <c r="A18" s="72" t="s">
        <v>152</v>
      </c>
      <c r="B18" s="73" t="s">
        <v>279</v>
      </c>
      <c r="C18" s="74"/>
      <c r="D18" s="75">
        <f>SUM(E18:F18)</f>
        <v>8963233.6</v>
      </c>
      <c r="E18" s="75">
        <v>8963233.6</v>
      </c>
      <c r="F18" s="75" t="s">
        <v>146</v>
      </c>
      <c r="G18" s="75">
        <f>SUM(H18:I18)</f>
        <v>8963233.6</v>
      </c>
      <c r="H18" s="75">
        <v>8963233.6</v>
      </c>
      <c r="I18" s="75" t="s">
        <v>146</v>
      </c>
      <c r="J18" s="75">
        <f>SUM(K18:L18)</f>
        <v>1857662.9664</v>
      </c>
      <c r="K18" s="75">
        <v>1857662.9664</v>
      </c>
      <c r="L18" s="76" t="s">
        <v>146</v>
      </c>
    </row>
    <row r="19" spans="1:12" s="68" customFormat="1" ht="100.5" customHeight="1">
      <c r="A19" s="63" t="s">
        <v>21</v>
      </c>
      <c r="B19" s="69" t="s">
        <v>280</v>
      </c>
      <c r="C19" s="65">
        <v>7145</v>
      </c>
      <c r="D19" s="71">
        <f>SUM(D20:D38)</f>
        <v>3158395</v>
      </c>
      <c r="E19" s="71">
        <f>SUM(E20:E38)</f>
        <v>3158395</v>
      </c>
      <c r="F19" s="66" t="s">
        <v>146</v>
      </c>
      <c r="G19" s="71">
        <f>SUM(G20:G38)</f>
        <v>3158395</v>
      </c>
      <c r="H19" s="71">
        <f>SUM(H20:H38)</f>
        <v>3158395</v>
      </c>
      <c r="I19" s="66" t="s">
        <v>146</v>
      </c>
      <c r="J19" s="71">
        <f>SUM(J20:J38)</f>
        <v>1243626.7374</v>
      </c>
      <c r="K19" s="71">
        <f>SUM(K20:K38)</f>
        <v>1243626.7374</v>
      </c>
      <c r="L19" s="67" t="s">
        <v>146</v>
      </c>
    </row>
    <row r="20" spans="1:12" ht="57" customHeight="1">
      <c r="A20" s="79" t="s">
        <v>198</v>
      </c>
      <c r="B20" s="80" t="s">
        <v>281</v>
      </c>
      <c r="C20" s="81"/>
      <c r="D20" s="75">
        <f aca="true" t="shared" si="1" ref="D20:D38">SUM(E20:F20)</f>
        <v>16650</v>
      </c>
      <c r="E20" s="75">
        <v>16650</v>
      </c>
      <c r="F20" s="82" t="s">
        <v>146</v>
      </c>
      <c r="G20" s="75">
        <f>SUM(H20:I20)</f>
        <v>16650</v>
      </c>
      <c r="H20" s="82">
        <v>16650</v>
      </c>
      <c r="I20" s="82" t="s">
        <v>146</v>
      </c>
      <c r="J20" s="75">
        <f>SUM(K20:L20)</f>
        <v>54546.5</v>
      </c>
      <c r="K20" s="82">
        <v>54546.5</v>
      </c>
      <c r="L20" s="83" t="s">
        <v>146</v>
      </c>
    </row>
    <row r="21" spans="1:12" s="33" customFormat="1" ht="69.75" customHeight="1">
      <c r="A21" s="79" t="s">
        <v>199</v>
      </c>
      <c r="B21" s="84" t="s">
        <v>282</v>
      </c>
      <c r="C21" s="85"/>
      <c r="D21" s="75">
        <f t="shared" si="1"/>
        <v>176760</v>
      </c>
      <c r="E21" s="82">
        <v>176760</v>
      </c>
      <c r="F21" s="82" t="s">
        <v>146</v>
      </c>
      <c r="G21" s="75">
        <f>SUM(H21:I21)</f>
        <v>176760</v>
      </c>
      <c r="H21" s="82">
        <v>176760</v>
      </c>
      <c r="I21" s="82" t="s">
        <v>146</v>
      </c>
      <c r="J21" s="75">
        <f>SUM(K21:L21)</f>
        <v>6910.45</v>
      </c>
      <c r="K21" s="82">
        <v>6910.45</v>
      </c>
      <c r="L21" s="83" t="s">
        <v>146</v>
      </c>
    </row>
    <row r="22" spans="1:12" s="33" customFormat="1" ht="40.5">
      <c r="A22" s="72" t="s">
        <v>200</v>
      </c>
      <c r="B22" s="86" t="s">
        <v>283</v>
      </c>
      <c r="C22" s="74"/>
      <c r="D22" s="75">
        <f t="shared" si="1"/>
        <v>12300</v>
      </c>
      <c r="E22" s="75">
        <v>12300</v>
      </c>
      <c r="F22" s="75" t="s">
        <v>146</v>
      </c>
      <c r="G22" s="75">
        <f aca="true" t="shared" si="2" ref="G22:G41">SUM(H22:I22)</f>
        <v>12300</v>
      </c>
      <c r="H22" s="75">
        <v>12300</v>
      </c>
      <c r="I22" s="75" t="s">
        <v>146</v>
      </c>
      <c r="J22" s="75">
        <f aca="true" t="shared" si="3" ref="J22:J41">SUM(K22:L22)</f>
        <v>3030</v>
      </c>
      <c r="K22" s="75">
        <v>3030</v>
      </c>
      <c r="L22" s="76" t="s">
        <v>146</v>
      </c>
    </row>
    <row r="23" spans="1:12" s="33" customFormat="1" ht="112.5" customHeight="1">
      <c r="A23" s="72" t="s">
        <v>201</v>
      </c>
      <c r="B23" s="86" t="s">
        <v>284</v>
      </c>
      <c r="C23" s="74"/>
      <c r="D23" s="75">
        <f t="shared" si="1"/>
        <v>147600</v>
      </c>
      <c r="E23" s="75">
        <v>147600</v>
      </c>
      <c r="F23" s="75" t="s">
        <v>146</v>
      </c>
      <c r="G23" s="75">
        <f t="shared" si="2"/>
        <v>147600</v>
      </c>
      <c r="H23" s="75">
        <v>147600</v>
      </c>
      <c r="I23" s="75" t="s">
        <v>146</v>
      </c>
      <c r="J23" s="75">
        <f t="shared" si="3"/>
        <v>113764.922</v>
      </c>
      <c r="K23" s="75">
        <v>113764.922</v>
      </c>
      <c r="L23" s="76" t="s">
        <v>146</v>
      </c>
    </row>
    <row r="24" spans="1:12" s="33" customFormat="1" ht="90.75" customHeight="1">
      <c r="A24" s="72" t="s">
        <v>202</v>
      </c>
      <c r="B24" s="86" t="s">
        <v>285</v>
      </c>
      <c r="C24" s="74"/>
      <c r="D24" s="75">
        <f t="shared" si="1"/>
        <v>43225</v>
      </c>
      <c r="E24" s="75">
        <v>43225</v>
      </c>
      <c r="F24" s="75" t="s">
        <v>146</v>
      </c>
      <c r="G24" s="75">
        <f t="shared" si="2"/>
        <v>43225</v>
      </c>
      <c r="H24" s="75">
        <v>43225</v>
      </c>
      <c r="I24" s="75" t="s">
        <v>146</v>
      </c>
      <c r="J24" s="75">
        <f t="shared" si="3"/>
        <v>42446.421</v>
      </c>
      <c r="K24" s="75">
        <v>42446.421</v>
      </c>
      <c r="L24" s="76" t="s">
        <v>146</v>
      </c>
    </row>
    <row r="25" spans="1:12" s="33" customFormat="1" ht="54">
      <c r="A25" s="87" t="s">
        <v>203</v>
      </c>
      <c r="B25" s="86" t="s">
        <v>286</v>
      </c>
      <c r="C25" s="74"/>
      <c r="D25" s="75">
        <f t="shared" si="1"/>
        <v>55650</v>
      </c>
      <c r="E25" s="75">
        <v>55650</v>
      </c>
      <c r="F25" s="75" t="s">
        <v>146</v>
      </c>
      <c r="G25" s="75">
        <f t="shared" si="2"/>
        <v>55650</v>
      </c>
      <c r="H25" s="75">
        <v>55650</v>
      </c>
      <c r="I25" s="75" t="s">
        <v>146</v>
      </c>
      <c r="J25" s="75">
        <f t="shared" si="3"/>
        <v>18750</v>
      </c>
      <c r="K25" s="75">
        <v>18750</v>
      </c>
      <c r="L25" s="76" t="s">
        <v>146</v>
      </c>
    </row>
    <row r="26" spans="1:12" s="33" customFormat="1" ht="40.5">
      <c r="A26" s="72" t="s">
        <v>204</v>
      </c>
      <c r="B26" s="86" t="s">
        <v>287</v>
      </c>
      <c r="C26" s="74"/>
      <c r="D26" s="75">
        <f t="shared" si="1"/>
        <v>566800</v>
      </c>
      <c r="E26" s="75">
        <v>566800</v>
      </c>
      <c r="F26" s="75" t="s">
        <v>146</v>
      </c>
      <c r="G26" s="75">
        <f t="shared" si="2"/>
        <v>566800</v>
      </c>
      <c r="H26" s="75">
        <v>566800</v>
      </c>
      <c r="I26" s="75" t="s">
        <v>146</v>
      </c>
      <c r="J26" s="75">
        <f t="shared" si="3"/>
        <v>195557.633</v>
      </c>
      <c r="K26" s="75">
        <v>195557.633</v>
      </c>
      <c r="L26" s="76" t="s">
        <v>146</v>
      </c>
    </row>
    <row r="27" spans="1:12" s="33" customFormat="1" ht="81">
      <c r="A27" s="72" t="s">
        <v>205</v>
      </c>
      <c r="B27" s="88" t="s">
        <v>288</v>
      </c>
      <c r="C27" s="74"/>
      <c r="D27" s="75">
        <f t="shared" si="1"/>
        <v>142200</v>
      </c>
      <c r="E27" s="75">
        <v>142200</v>
      </c>
      <c r="F27" s="75" t="s">
        <v>146</v>
      </c>
      <c r="G27" s="75">
        <f t="shared" si="2"/>
        <v>142200</v>
      </c>
      <c r="H27" s="75">
        <v>142200</v>
      </c>
      <c r="I27" s="75" t="s">
        <v>146</v>
      </c>
      <c r="J27" s="75">
        <f t="shared" si="3"/>
        <v>43577.509</v>
      </c>
      <c r="K27" s="75">
        <v>43577.509</v>
      </c>
      <c r="L27" s="76" t="s">
        <v>146</v>
      </c>
    </row>
    <row r="28" spans="1:12" s="33" customFormat="1" ht="67.5">
      <c r="A28" s="72" t="s">
        <v>206</v>
      </c>
      <c r="B28" s="86" t="s">
        <v>289</v>
      </c>
      <c r="C28" s="74"/>
      <c r="D28" s="75">
        <f t="shared" si="1"/>
        <v>233680</v>
      </c>
      <c r="E28" s="75">
        <v>233680</v>
      </c>
      <c r="F28" s="75" t="s">
        <v>146</v>
      </c>
      <c r="G28" s="75">
        <f t="shared" si="2"/>
        <v>233680</v>
      </c>
      <c r="H28" s="75">
        <v>233680</v>
      </c>
      <c r="I28" s="75" t="s">
        <v>146</v>
      </c>
      <c r="J28" s="75">
        <f t="shared" si="3"/>
        <v>206449.51</v>
      </c>
      <c r="K28" s="75">
        <v>206449.51</v>
      </c>
      <c r="L28" s="76" t="s">
        <v>146</v>
      </c>
    </row>
    <row r="29" spans="1:12" s="33" customFormat="1" ht="40.5">
      <c r="A29" s="72" t="s">
        <v>207</v>
      </c>
      <c r="B29" s="86" t="s">
        <v>290</v>
      </c>
      <c r="C29" s="74"/>
      <c r="D29" s="75">
        <f t="shared" si="1"/>
        <v>204110</v>
      </c>
      <c r="E29" s="75">
        <v>204110</v>
      </c>
      <c r="F29" s="75" t="s">
        <v>146</v>
      </c>
      <c r="G29" s="75">
        <f t="shared" si="2"/>
        <v>204110</v>
      </c>
      <c r="H29" s="75">
        <v>204110</v>
      </c>
      <c r="I29" s="75" t="s">
        <v>146</v>
      </c>
      <c r="J29" s="75">
        <f t="shared" si="3"/>
        <v>69995.452</v>
      </c>
      <c r="K29" s="75">
        <v>69995.452</v>
      </c>
      <c r="L29" s="76" t="s">
        <v>146</v>
      </c>
    </row>
    <row r="30" spans="1:12" s="33" customFormat="1" ht="40.5">
      <c r="A30" s="72" t="s">
        <v>208</v>
      </c>
      <c r="B30" s="86" t="s">
        <v>291</v>
      </c>
      <c r="C30" s="74"/>
      <c r="D30" s="75">
        <f t="shared" si="1"/>
        <v>1550</v>
      </c>
      <c r="E30" s="75">
        <v>1550</v>
      </c>
      <c r="F30" s="75" t="s">
        <v>146</v>
      </c>
      <c r="G30" s="75">
        <f>SUM(H30:I30)</f>
        <v>1550</v>
      </c>
      <c r="H30" s="75">
        <v>1550</v>
      </c>
      <c r="I30" s="75" t="s">
        <v>146</v>
      </c>
      <c r="J30" s="75">
        <f>SUM(K30:L30)</f>
        <v>20.019</v>
      </c>
      <c r="K30" s="75">
        <v>20.019</v>
      </c>
      <c r="L30" s="76" t="s">
        <v>146</v>
      </c>
    </row>
    <row r="31" spans="1:12" s="33" customFormat="1" ht="121.5">
      <c r="A31" s="72" t="s">
        <v>209</v>
      </c>
      <c r="B31" s="86" t="s">
        <v>292</v>
      </c>
      <c r="C31" s="74"/>
      <c r="D31" s="75">
        <f t="shared" si="1"/>
        <v>1401500</v>
      </c>
      <c r="E31" s="75">
        <v>1401500</v>
      </c>
      <c r="F31" s="75" t="s">
        <v>146</v>
      </c>
      <c r="G31" s="75">
        <f aca="true" t="shared" si="4" ref="G31:G38">SUM(H31:I31)</f>
        <v>1401500</v>
      </c>
      <c r="H31" s="75">
        <v>1401500</v>
      </c>
      <c r="I31" s="75" t="s">
        <v>146</v>
      </c>
      <c r="J31" s="75">
        <f aca="true" t="shared" si="5" ref="J31:J38">SUM(K31:L31)</f>
        <v>464868.3214</v>
      </c>
      <c r="K31" s="75">
        <v>464868.3214</v>
      </c>
      <c r="L31" s="76" t="s">
        <v>146</v>
      </c>
    </row>
    <row r="32" spans="1:12" s="33" customFormat="1" ht="94.5">
      <c r="A32" s="72" t="s">
        <v>210</v>
      </c>
      <c r="B32" s="86" t="s">
        <v>293</v>
      </c>
      <c r="C32" s="74"/>
      <c r="D32" s="75">
        <f t="shared" si="1"/>
        <v>77400</v>
      </c>
      <c r="E32" s="75">
        <v>77400</v>
      </c>
      <c r="F32" s="75" t="s">
        <v>146</v>
      </c>
      <c r="G32" s="75">
        <f t="shared" si="4"/>
        <v>77400</v>
      </c>
      <c r="H32" s="75">
        <v>77400</v>
      </c>
      <c r="I32" s="75" t="s">
        <v>146</v>
      </c>
      <c r="J32" s="75">
        <f t="shared" si="5"/>
        <v>11650</v>
      </c>
      <c r="K32" s="75">
        <v>11650</v>
      </c>
      <c r="L32" s="76" t="s">
        <v>146</v>
      </c>
    </row>
    <row r="33" spans="1:12" s="33" customFormat="1" ht="54">
      <c r="A33" s="72" t="s">
        <v>211</v>
      </c>
      <c r="B33" s="86" t="s">
        <v>294</v>
      </c>
      <c r="C33" s="74"/>
      <c r="D33" s="75">
        <f t="shared" si="1"/>
        <v>1070</v>
      </c>
      <c r="E33" s="75">
        <v>1070</v>
      </c>
      <c r="F33" s="75" t="s">
        <v>146</v>
      </c>
      <c r="G33" s="75">
        <f t="shared" si="4"/>
        <v>1070</v>
      </c>
      <c r="H33" s="75">
        <v>1070</v>
      </c>
      <c r="I33" s="75" t="s">
        <v>146</v>
      </c>
      <c r="J33" s="75">
        <f t="shared" si="5"/>
        <v>60</v>
      </c>
      <c r="K33" s="75">
        <v>60</v>
      </c>
      <c r="L33" s="76" t="s">
        <v>146</v>
      </c>
    </row>
    <row r="34" spans="1:12" s="33" customFormat="1" ht="54">
      <c r="A34" s="72" t="s">
        <v>212</v>
      </c>
      <c r="B34" s="86" t="s">
        <v>295</v>
      </c>
      <c r="C34" s="74"/>
      <c r="D34" s="75">
        <f t="shared" si="1"/>
        <v>30000</v>
      </c>
      <c r="E34" s="75">
        <v>30000</v>
      </c>
      <c r="F34" s="75" t="s">
        <v>146</v>
      </c>
      <c r="G34" s="75">
        <f t="shared" si="4"/>
        <v>30000</v>
      </c>
      <c r="H34" s="75">
        <v>30000</v>
      </c>
      <c r="I34" s="75" t="s">
        <v>146</v>
      </c>
      <c r="J34" s="75">
        <f t="shared" si="5"/>
        <v>12000</v>
      </c>
      <c r="K34" s="75">
        <v>12000</v>
      </c>
      <c r="L34" s="76" t="s">
        <v>146</v>
      </c>
    </row>
    <row r="35" spans="1:12" s="33" customFormat="1" ht="40.5">
      <c r="A35" s="72" t="s">
        <v>213</v>
      </c>
      <c r="B35" s="86" t="s">
        <v>296</v>
      </c>
      <c r="C35" s="74"/>
      <c r="D35" s="75">
        <f t="shared" si="1"/>
        <v>20000</v>
      </c>
      <c r="E35" s="75">
        <v>20000</v>
      </c>
      <c r="F35" s="75" t="s">
        <v>146</v>
      </c>
      <c r="G35" s="75">
        <f t="shared" si="4"/>
        <v>20000</v>
      </c>
      <c r="H35" s="75">
        <v>20000</v>
      </c>
      <c r="I35" s="75" t="s">
        <v>146</v>
      </c>
      <c r="J35" s="75">
        <f t="shared" si="5"/>
        <v>0</v>
      </c>
      <c r="K35" s="75">
        <v>0</v>
      </c>
      <c r="L35" s="76" t="s">
        <v>146</v>
      </c>
    </row>
    <row r="36" spans="1:12" s="33" customFormat="1" ht="40.5">
      <c r="A36" s="72" t="s">
        <v>214</v>
      </c>
      <c r="B36" s="86" t="s">
        <v>297</v>
      </c>
      <c r="C36" s="74"/>
      <c r="D36" s="75">
        <f t="shared" si="1"/>
        <v>14700</v>
      </c>
      <c r="E36" s="75">
        <v>14700</v>
      </c>
      <c r="F36" s="75" t="s">
        <v>146</v>
      </c>
      <c r="G36" s="75">
        <f t="shared" si="4"/>
        <v>14700</v>
      </c>
      <c r="H36" s="75">
        <v>14700</v>
      </c>
      <c r="I36" s="75" t="s">
        <v>146</v>
      </c>
      <c r="J36" s="75">
        <f t="shared" si="5"/>
        <v>0</v>
      </c>
      <c r="K36" s="75">
        <v>0</v>
      </c>
      <c r="L36" s="76" t="s">
        <v>146</v>
      </c>
    </row>
    <row r="37" spans="1:12" s="33" customFormat="1" ht="40.5">
      <c r="A37" s="72" t="s">
        <v>215</v>
      </c>
      <c r="B37" s="86" t="s">
        <v>298</v>
      </c>
      <c r="C37" s="74"/>
      <c r="D37" s="75">
        <f t="shared" si="1"/>
        <v>13200</v>
      </c>
      <c r="E37" s="75">
        <v>13200</v>
      </c>
      <c r="F37" s="75" t="s">
        <v>146</v>
      </c>
      <c r="G37" s="75">
        <f t="shared" si="4"/>
        <v>13200</v>
      </c>
      <c r="H37" s="75">
        <v>13200</v>
      </c>
      <c r="I37" s="75" t="s">
        <v>146</v>
      </c>
      <c r="J37" s="75">
        <f t="shared" si="5"/>
        <v>0</v>
      </c>
      <c r="K37" s="75">
        <v>0</v>
      </c>
      <c r="L37" s="76" t="s">
        <v>146</v>
      </c>
    </row>
    <row r="38" spans="1:12" s="33" customFormat="1" ht="13.5">
      <c r="A38" s="72" t="s">
        <v>216</v>
      </c>
      <c r="B38" s="86" t="s">
        <v>299</v>
      </c>
      <c r="C38" s="74"/>
      <c r="D38" s="75">
        <f t="shared" si="1"/>
        <v>0</v>
      </c>
      <c r="E38" s="75">
        <v>0</v>
      </c>
      <c r="F38" s="75" t="s">
        <v>146</v>
      </c>
      <c r="G38" s="75">
        <f t="shared" si="4"/>
        <v>0</v>
      </c>
      <c r="H38" s="75">
        <v>0</v>
      </c>
      <c r="I38" s="75" t="s">
        <v>146</v>
      </c>
      <c r="J38" s="75">
        <f t="shared" si="5"/>
        <v>0</v>
      </c>
      <c r="K38" s="75">
        <v>0</v>
      </c>
      <c r="L38" s="76" t="s">
        <v>146</v>
      </c>
    </row>
    <row r="39" spans="1:12" s="33" customFormat="1" ht="44.25" customHeight="1">
      <c r="A39" s="89" t="s">
        <v>153</v>
      </c>
      <c r="B39" s="90" t="s">
        <v>300</v>
      </c>
      <c r="C39" s="65">
        <v>7146</v>
      </c>
      <c r="D39" s="91">
        <f>SUM(D40:D41)</f>
        <v>457000</v>
      </c>
      <c r="E39" s="91">
        <f>SUM(E40:E41)</f>
        <v>457000</v>
      </c>
      <c r="F39" s="91" t="s">
        <v>146</v>
      </c>
      <c r="G39" s="91">
        <f>SUM(G40:G41)</f>
        <v>457000</v>
      </c>
      <c r="H39" s="91">
        <f>SUM(H40:H41)</f>
        <v>457000</v>
      </c>
      <c r="I39" s="91" t="s">
        <v>146</v>
      </c>
      <c r="J39" s="91">
        <f>SUM(J40:J41)</f>
        <v>98098.09700000001</v>
      </c>
      <c r="K39" s="91">
        <f>SUM(K40:K41)</f>
        <v>98098.09700000001</v>
      </c>
      <c r="L39" s="92" t="s">
        <v>146</v>
      </c>
    </row>
    <row r="40" spans="1:12" s="33" customFormat="1" ht="94.5">
      <c r="A40" s="72" t="s">
        <v>154</v>
      </c>
      <c r="B40" s="86" t="s">
        <v>301</v>
      </c>
      <c r="C40" s="74"/>
      <c r="D40" s="75">
        <f>SUM(E40:F40)</f>
        <v>77000</v>
      </c>
      <c r="E40" s="75">
        <v>77000</v>
      </c>
      <c r="F40" s="75" t="s">
        <v>146</v>
      </c>
      <c r="G40" s="75">
        <f t="shared" si="2"/>
        <v>77000</v>
      </c>
      <c r="H40" s="75">
        <v>77000</v>
      </c>
      <c r="I40" s="75" t="s">
        <v>146</v>
      </c>
      <c r="J40" s="75">
        <f t="shared" si="3"/>
        <v>18765.8</v>
      </c>
      <c r="K40" s="75">
        <v>18765.8</v>
      </c>
      <c r="L40" s="76" t="s">
        <v>146</v>
      </c>
    </row>
    <row r="41" spans="1:12" s="33" customFormat="1" ht="94.5">
      <c r="A41" s="72" t="s">
        <v>155</v>
      </c>
      <c r="B41" s="86" t="s">
        <v>302</v>
      </c>
      <c r="C41" s="85"/>
      <c r="D41" s="75">
        <f>SUM(E41:F41)</f>
        <v>380000</v>
      </c>
      <c r="E41" s="75">
        <v>380000</v>
      </c>
      <c r="F41" s="75" t="s">
        <v>146</v>
      </c>
      <c r="G41" s="75">
        <f t="shared" si="2"/>
        <v>380000</v>
      </c>
      <c r="H41" s="75">
        <v>380000</v>
      </c>
      <c r="I41" s="75" t="s">
        <v>146</v>
      </c>
      <c r="J41" s="75">
        <f t="shared" si="3"/>
        <v>79332.297</v>
      </c>
      <c r="K41" s="75">
        <v>79332.297</v>
      </c>
      <c r="L41" s="76" t="s">
        <v>146</v>
      </c>
    </row>
    <row r="42" spans="1:12" s="33" customFormat="1" ht="42.75" customHeight="1">
      <c r="A42" s="78">
        <v>1150</v>
      </c>
      <c r="B42" s="90" t="s">
        <v>303</v>
      </c>
      <c r="C42" s="65">
        <v>7161</v>
      </c>
      <c r="D42" s="61">
        <f>SUM(D43,D47)</f>
        <v>0</v>
      </c>
      <c r="E42" s="61">
        <f>SUM(E43,E47)</f>
        <v>0</v>
      </c>
      <c r="F42" s="75" t="s">
        <v>146</v>
      </c>
      <c r="G42" s="61">
        <f>SUM(G43,G47)</f>
        <v>0</v>
      </c>
      <c r="H42" s="61">
        <f>SUM(H43,H47)</f>
        <v>0</v>
      </c>
      <c r="I42" s="75" t="s">
        <v>146</v>
      </c>
      <c r="J42" s="61">
        <f>SUM(J43,J47)</f>
        <v>0</v>
      </c>
      <c r="K42" s="61">
        <f>SUM(K43,K47)</f>
        <v>0</v>
      </c>
      <c r="L42" s="76" t="s">
        <v>146</v>
      </c>
    </row>
    <row r="43" spans="1:12" s="33" customFormat="1" ht="69" customHeight="1">
      <c r="A43" s="93">
        <v>1151</v>
      </c>
      <c r="B43" s="73" t="s">
        <v>304</v>
      </c>
      <c r="C43" s="74"/>
      <c r="D43" s="75">
        <f>SUM(D44:D46)</f>
        <v>0</v>
      </c>
      <c r="E43" s="75">
        <f>SUM(E44:E46)</f>
        <v>0</v>
      </c>
      <c r="F43" s="75" t="s">
        <v>146</v>
      </c>
      <c r="G43" s="75">
        <f>SUM(G44:G46)</f>
        <v>0</v>
      </c>
      <c r="H43" s="75">
        <f>SUM(H44:H46)</f>
        <v>0</v>
      </c>
      <c r="I43" s="75" t="s">
        <v>146</v>
      </c>
      <c r="J43" s="75">
        <f>SUM(J44:J46)</f>
        <v>0</v>
      </c>
      <c r="K43" s="75">
        <f>SUM(K44:K46)</f>
        <v>0</v>
      </c>
      <c r="L43" s="76" t="s">
        <v>146</v>
      </c>
    </row>
    <row r="44" spans="1:12" s="33" customFormat="1" ht="30.75" customHeight="1">
      <c r="A44" s="93">
        <v>1152</v>
      </c>
      <c r="B44" s="86" t="s">
        <v>305</v>
      </c>
      <c r="C44" s="74"/>
      <c r="D44" s="75">
        <f>SUM(E44:F44)</f>
        <v>0</v>
      </c>
      <c r="E44" s="94">
        <v>0</v>
      </c>
      <c r="F44" s="75" t="s">
        <v>146</v>
      </c>
      <c r="G44" s="75">
        <f>SUM(H44:I44)</f>
        <v>0</v>
      </c>
      <c r="H44" s="94">
        <v>0</v>
      </c>
      <c r="I44" s="75" t="s">
        <v>146</v>
      </c>
      <c r="J44" s="75">
        <f>SUM(K44:L44)</f>
        <v>0</v>
      </c>
      <c r="K44" s="94">
        <v>0</v>
      </c>
      <c r="L44" s="76" t="s">
        <v>146</v>
      </c>
    </row>
    <row r="45" spans="1:12" s="33" customFormat="1" ht="30.75" customHeight="1">
      <c r="A45" s="93">
        <v>1153</v>
      </c>
      <c r="B45" s="88" t="s">
        <v>306</v>
      </c>
      <c r="C45" s="74"/>
      <c r="D45" s="75">
        <f>SUM(E45:F45)</f>
        <v>0</v>
      </c>
      <c r="E45" s="94">
        <v>0</v>
      </c>
      <c r="F45" s="75" t="s">
        <v>146</v>
      </c>
      <c r="G45" s="75">
        <f>SUM(H45:I45)</f>
        <v>0</v>
      </c>
      <c r="H45" s="94">
        <v>0</v>
      </c>
      <c r="I45" s="75" t="s">
        <v>146</v>
      </c>
      <c r="J45" s="75">
        <f>SUM(K45:L45)</f>
        <v>0</v>
      </c>
      <c r="K45" s="94">
        <v>0</v>
      </c>
      <c r="L45" s="76" t="s">
        <v>146</v>
      </c>
    </row>
    <row r="46" spans="1:12" s="33" customFormat="1" ht="30.75" customHeight="1">
      <c r="A46" s="93">
        <v>1154</v>
      </c>
      <c r="B46" s="86" t="s">
        <v>307</v>
      </c>
      <c r="C46" s="74"/>
      <c r="D46" s="75">
        <f>SUM(E46:F46)</f>
        <v>0</v>
      </c>
      <c r="E46" s="94">
        <v>0</v>
      </c>
      <c r="F46" s="75" t="s">
        <v>146</v>
      </c>
      <c r="G46" s="75">
        <f>SUM(H46:I46)</f>
        <v>0</v>
      </c>
      <c r="H46" s="94">
        <v>0</v>
      </c>
      <c r="I46" s="75" t="s">
        <v>146</v>
      </c>
      <c r="J46" s="75">
        <f>SUM(K46:L46)</f>
        <v>0</v>
      </c>
      <c r="K46" s="94">
        <v>0</v>
      </c>
      <c r="L46" s="76" t="s">
        <v>146</v>
      </c>
    </row>
    <row r="47" spans="1:12" s="33" customFormat="1" ht="80.25" customHeight="1">
      <c r="A47" s="93">
        <v>1155</v>
      </c>
      <c r="B47" s="73" t="s">
        <v>308</v>
      </c>
      <c r="C47" s="74"/>
      <c r="D47" s="75">
        <f>SUM(E47:F47)</f>
        <v>0</v>
      </c>
      <c r="E47" s="94">
        <v>0</v>
      </c>
      <c r="F47" s="75" t="s">
        <v>146</v>
      </c>
      <c r="G47" s="75">
        <f>SUM(H47:I47)</f>
        <v>0</v>
      </c>
      <c r="H47" s="94">
        <v>0</v>
      </c>
      <c r="I47" s="75" t="s">
        <v>146</v>
      </c>
      <c r="J47" s="75">
        <f>SUM(K47:L47)</f>
        <v>0</v>
      </c>
      <c r="K47" s="94">
        <v>0</v>
      </c>
      <c r="L47" s="76" t="s">
        <v>146</v>
      </c>
    </row>
    <row r="48" spans="1:12" s="68" customFormat="1" ht="54" customHeight="1">
      <c r="A48" s="78">
        <v>1200</v>
      </c>
      <c r="B48" s="90" t="s">
        <v>309</v>
      </c>
      <c r="C48" s="65">
        <v>7300</v>
      </c>
      <c r="D48" s="61">
        <f aca="true" t="shared" si="6" ref="D48:L48">SUM(D49,D51,D53,D55,D57,D64)</f>
        <v>24015398.7</v>
      </c>
      <c r="E48" s="71">
        <f t="shared" si="6"/>
        <v>21864708</v>
      </c>
      <c r="F48" s="71">
        <f t="shared" si="6"/>
        <v>2150690.7</v>
      </c>
      <c r="G48" s="71">
        <f t="shared" si="6"/>
        <v>25144915.5</v>
      </c>
      <c r="H48" s="71">
        <f t="shared" si="6"/>
        <v>22994224.8</v>
      </c>
      <c r="I48" s="71">
        <f t="shared" si="6"/>
        <v>2150690.7</v>
      </c>
      <c r="J48" s="71">
        <f t="shared" si="6"/>
        <v>4284380.8</v>
      </c>
      <c r="K48" s="71">
        <f t="shared" si="6"/>
        <v>4284380.8</v>
      </c>
      <c r="L48" s="95">
        <f t="shared" si="6"/>
        <v>0</v>
      </c>
    </row>
    <row r="49" spans="1:12" s="68" customFormat="1" ht="45.75" customHeight="1">
      <c r="A49" s="78">
        <v>1210</v>
      </c>
      <c r="B49" s="90" t="s">
        <v>310</v>
      </c>
      <c r="C49" s="70">
        <v>7311</v>
      </c>
      <c r="D49" s="91">
        <f>SUM(D50)</f>
        <v>0</v>
      </c>
      <c r="E49" s="91">
        <f>SUM(E50)</f>
        <v>0</v>
      </c>
      <c r="F49" s="66" t="s">
        <v>146</v>
      </c>
      <c r="G49" s="91">
        <f>SUM(G50)</f>
        <v>0</v>
      </c>
      <c r="H49" s="91">
        <f>SUM(H50)</f>
        <v>0</v>
      </c>
      <c r="I49" s="66" t="s">
        <v>146</v>
      </c>
      <c r="J49" s="91">
        <f>SUM(J50)</f>
        <v>0</v>
      </c>
      <c r="K49" s="91">
        <f>SUM(K50)</f>
        <v>0</v>
      </c>
      <c r="L49" s="67" t="s">
        <v>146</v>
      </c>
    </row>
    <row r="50" spans="1:12" ht="74.25" customHeight="1">
      <c r="A50" s="77">
        <v>1211</v>
      </c>
      <c r="B50" s="80" t="s">
        <v>311</v>
      </c>
      <c r="C50" s="96"/>
      <c r="D50" s="75">
        <f>SUM(E50:F50)</f>
        <v>0</v>
      </c>
      <c r="E50" s="75">
        <v>0</v>
      </c>
      <c r="F50" s="75" t="s">
        <v>146</v>
      </c>
      <c r="G50" s="75">
        <f>SUM(H50:I50)</f>
        <v>0</v>
      </c>
      <c r="H50" s="75">
        <v>0</v>
      </c>
      <c r="I50" s="75" t="s">
        <v>146</v>
      </c>
      <c r="J50" s="75">
        <f>SUM(K50:L50)</f>
        <v>0</v>
      </c>
      <c r="K50" s="75">
        <v>0</v>
      </c>
      <c r="L50" s="76" t="s">
        <v>146</v>
      </c>
    </row>
    <row r="51" spans="1:12" s="68" customFormat="1" ht="47.25" customHeight="1">
      <c r="A51" s="78">
        <v>1220</v>
      </c>
      <c r="B51" s="90" t="s">
        <v>312</v>
      </c>
      <c r="C51" s="97">
        <v>7312</v>
      </c>
      <c r="D51" s="91">
        <f>SUM(D52)</f>
        <v>0</v>
      </c>
      <c r="E51" s="66" t="s">
        <v>146</v>
      </c>
      <c r="F51" s="91">
        <f>SUM(F52)</f>
        <v>0</v>
      </c>
      <c r="G51" s="91">
        <f>SUM(G52)</f>
        <v>0</v>
      </c>
      <c r="H51" s="66" t="s">
        <v>146</v>
      </c>
      <c r="I51" s="91">
        <f>SUM(I52)</f>
        <v>0</v>
      </c>
      <c r="J51" s="91">
        <f>SUM(J52)</f>
        <v>0</v>
      </c>
      <c r="K51" s="66" t="s">
        <v>146</v>
      </c>
      <c r="L51" s="92">
        <f>SUM(L52)</f>
        <v>0</v>
      </c>
    </row>
    <row r="52" spans="1:12" ht="81">
      <c r="A52" s="98">
        <v>1221</v>
      </c>
      <c r="B52" s="80" t="s">
        <v>313</v>
      </c>
      <c r="C52" s="96"/>
      <c r="D52" s="75">
        <f>SUM(E52:F52)</f>
        <v>0</v>
      </c>
      <c r="E52" s="75" t="s">
        <v>146</v>
      </c>
      <c r="F52" s="75">
        <v>0</v>
      </c>
      <c r="G52" s="75">
        <f>SUM(H52:I52)</f>
        <v>0</v>
      </c>
      <c r="H52" s="75" t="s">
        <v>146</v>
      </c>
      <c r="I52" s="75">
        <v>0</v>
      </c>
      <c r="J52" s="75">
        <f>SUM(K52:L52)</f>
        <v>0</v>
      </c>
      <c r="K52" s="75" t="s">
        <v>146</v>
      </c>
      <c r="L52" s="76">
        <v>0</v>
      </c>
    </row>
    <row r="53" spans="1:12" s="68" customFormat="1" ht="60.75" customHeight="1">
      <c r="A53" s="78">
        <v>1230</v>
      </c>
      <c r="B53" s="90" t="s">
        <v>314</v>
      </c>
      <c r="C53" s="97">
        <v>7321</v>
      </c>
      <c r="D53" s="91">
        <f>SUM(D54)</f>
        <v>0</v>
      </c>
      <c r="E53" s="91">
        <f>SUM(E54)</f>
        <v>0</v>
      </c>
      <c r="F53" s="66" t="s">
        <v>146</v>
      </c>
      <c r="G53" s="91">
        <f>SUM(G54)</f>
        <v>406928.6</v>
      </c>
      <c r="H53" s="91">
        <f>SUM(H54)</f>
        <v>406928.6</v>
      </c>
      <c r="I53" s="66" t="s">
        <v>146</v>
      </c>
      <c r="J53" s="91">
        <f>SUM(J54)</f>
        <v>0</v>
      </c>
      <c r="K53" s="91">
        <f>SUM(K54)</f>
        <v>0</v>
      </c>
      <c r="L53" s="67" t="s">
        <v>146</v>
      </c>
    </row>
    <row r="54" spans="1:12" ht="53.25" customHeight="1">
      <c r="A54" s="77">
        <v>1231</v>
      </c>
      <c r="B54" s="73" t="s">
        <v>315</v>
      </c>
      <c r="C54" s="96"/>
      <c r="D54" s="75">
        <f>SUM(E54:F54)</f>
        <v>0</v>
      </c>
      <c r="E54" s="75">
        <v>0</v>
      </c>
      <c r="F54" s="75" t="s">
        <v>146</v>
      </c>
      <c r="G54" s="75">
        <f>SUM(H54:I54)</f>
        <v>406928.6</v>
      </c>
      <c r="H54" s="75">
        <v>406928.6</v>
      </c>
      <c r="I54" s="75" t="s">
        <v>146</v>
      </c>
      <c r="J54" s="75">
        <f>SUM(K54:L54)</f>
        <v>0</v>
      </c>
      <c r="K54" s="75">
        <v>0</v>
      </c>
      <c r="L54" s="76" t="s">
        <v>146</v>
      </c>
    </row>
    <row r="55" spans="1:12" s="68" customFormat="1" ht="59.25" customHeight="1">
      <c r="A55" s="99">
        <v>1240</v>
      </c>
      <c r="B55" s="100" t="s">
        <v>316</v>
      </c>
      <c r="C55" s="101">
        <v>7322</v>
      </c>
      <c r="D55" s="91">
        <f>SUM(D56)</f>
        <v>1550690.7</v>
      </c>
      <c r="E55" s="91" t="s">
        <v>146</v>
      </c>
      <c r="F55" s="91">
        <f>SUM(F56)</f>
        <v>1550690.7</v>
      </c>
      <c r="G55" s="91">
        <f>SUM(G56)</f>
        <v>1550690.7</v>
      </c>
      <c r="H55" s="91" t="s">
        <v>146</v>
      </c>
      <c r="I55" s="91">
        <f>SUM(I56)</f>
        <v>1550690.7</v>
      </c>
      <c r="J55" s="91">
        <f>SUM(J56)</f>
        <v>0</v>
      </c>
      <c r="K55" s="91" t="s">
        <v>146</v>
      </c>
      <c r="L55" s="92">
        <f>SUM(L56)</f>
        <v>0</v>
      </c>
    </row>
    <row r="56" spans="1:12" ht="63" customHeight="1">
      <c r="A56" s="77">
        <v>1241</v>
      </c>
      <c r="B56" s="73" t="s">
        <v>317</v>
      </c>
      <c r="C56" s="96"/>
      <c r="D56" s="75">
        <f>SUM(E56:F56)</f>
        <v>1550690.7</v>
      </c>
      <c r="E56" s="75" t="s">
        <v>146</v>
      </c>
      <c r="F56" s="75">
        <v>1550690.7</v>
      </c>
      <c r="G56" s="75">
        <f>SUM(H56:I56)</f>
        <v>1550690.7</v>
      </c>
      <c r="H56" s="75" t="s">
        <v>146</v>
      </c>
      <c r="I56" s="75">
        <v>1550690.7</v>
      </c>
      <c r="J56" s="75">
        <f>SUM(K56:L56)</f>
        <v>0</v>
      </c>
      <c r="K56" s="75" t="s">
        <v>146</v>
      </c>
      <c r="L56" s="76">
        <v>0</v>
      </c>
    </row>
    <row r="57" spans="1:12" s="68" customFormat="1" ht="74.25" customHeight="1">
      <c r="A57" s="99">
        <v>1250</v>
      </c>
      <c r="B57" s="90" t="s">
        <v>318</v>
      </c>
      <c r="C57" s="65">
        <v>7331</v>
      </c>
      <c r="D57" s="61">
        <f>SUM(D58,D59,D62,D63)</f>
        <v>21864708</v>
      </c>
      <c r="E57" s="61">
        <f>SUM(E58,E59,E62,E63)</f>
        <v>21864708</v>
      </c>
      <c r="F57" s="91" t="s">
        <v>146</v>
      </c>
      <c r="G57" s="61">
        <f>SUM(G58,G59,G62,G63)</f>
        <v>22587296.2</v>
      </c>
      <c r="H57" s="61">
        <f>SUM(H58,H59,H62,H63)</f>
        <v>22587296.2</v>
      </c>
      <c r="I57" s="91" t="s">
        <v>146</v>
      </c>
      <c r="J57" s="61">
        <f>SUM(J58,J59,J62,J63)</f>
        <v>4284380.8</v>
      </c>
      <c r="K57" s="61">
        <f>SUM(K58,K59,K62,K63)</f>
        <v>4284380.8</v>
      </c>
      <c r="L57" s="92" t="s">
        <v>146</v>
      </c>
    </row>
    <row r="58" spans="1:12" ht="27">
      <c r="A58" s="77">
        <v>1251</v>
      </c>
      <c r="B58" s="73" t="s">
        <v>319</v>
      </c>
      <c r="C58" s="74"/>
      <c r="D58" s="75">
        <f>SUM(E58:F58)</f>
        <v>13430355.1</v>
      </c>
      <c r="E58" s="75">
        <v>13430355.1</v>
      </c>
      <c r="F58" s="75" t="s">
        <v>146</v>
      </c>
      <c r="G58" s="75">
        <f aca="true" t="shared" si="7" ref="G58:G63">SUM(H58:I58)</f>
        <v>13430355.1</v>
      </c>
      <c r="H58" s="75">
        <v>13430355.1</v>
      </c>
      <c r="I58" s="75" t="s">
        <v>146</v>
      </c>
      <c r="J58" s="75">
        <f aca="true" t="shared" si="8" ref="J58:J63">SUM(K58:L58)</f>
        <v>3357588.8</v>
      </c>
      <c r="K58" s="75">
        <v>3357588.8</v>
      </c>
      <c r="L58" s="76" t="s">
        <v>146</v>
      </c>
    </row>
    <row r="59" spans="1:12" ht="33.75" customHeight="1">
      <c r="A59" s="77">
        <v>1252</v>
      </c>
      <c r="B59" s="73" t="s">
        <v>320</v>
      </c>
      <c r="C59" s="74"/>
      <c r="D59" s="75">
        <f>SUM(D60:D61)</f>
        <v>0</v>
      </c>
      <c r="E59" s="75">
        <f>SUM(E60:E61)</f>
        <v>0</v>
      </c>
      <c r="F59" s="75" t="s">
        <v>146</v>
      </c>
      <c r="G59" s="75">
        <f>SUM(G60:G61)</f>
        <v>660000.5</v>
      </c>
      <c r="H59" s="75">
        <f>SUM(H60:H61)</f>
        <v>660000.5</v>
      </c>
      <c r="I59" s="75" t="s">
        <v>146</v>
      </c>
      <c r="J59" s="75">
        <f>SUM(J60:J61)</f>
        <v>0</v>
      </c>
      <c r="K59" s="75">
        <f>SUM(K60:K61)</f>
        <v>0</v>
      </c>
      <c r="L59" s="76" t="s">
        <v>146</v>
      </c>
    </row>
    <row r="60" spans="1:12" ht="57" customHeight="1">
      <c r="A60" s="77">
        <v>1253</v>
      </c>
      <c r="B60" s="86" t="s">
        <v>321</v>
      </c>
      <c r="C60" s="74"/>
      <c r="D60" s="75">
        <f>SUM(E60:F60)</f>
        <v>0</v>
      </c>
      <c r="E60" s="75">
        <v>0</v>
      </c>
      <c r="F60" s="75" t="s">
        <v>146</v>
      </c>
      <c r="G60" s="75">
        <f>SUM(H60:I60)</f>
        <v>0</v>
      </c>
      <c r="H60" s="75">
        <v>0</v>
      </c>
      <c r="I60" s="75" t="s">
        <v>146</v>
      </c>
      <c r="J60" s="75">
        <f>SUM(K60:L60)</f>
        <v>0</v>
      </c>
      <c r="K60" s="75">
        <v>0</v>
      </c>
      <c r="L60" s="76" t="s">
        <v>146</v>
      </c>
    </row>
    <row r="61" spans="1:12" ht="19.5" customHeight="1">
      <c r="A61" s="77">
        <v>1254</v>
      </c>
      <c r="B61" s="86" t="s">
        <v>322</v>
      </c>
      <c r="C61" s="96"/>
      <c r="D61" s="75">
        <f>SUM(E61:F61)</f>
        <v>0</v>
      </c>
      <c r="E61" s="75">
        <v>0</v>
      </c>
      <c r="F61" s="75" t="s">
        <v>146</v>
      </c>
      <c r="G61" s="75">
        <f>SUM(H61:I61)</f>
        <v>660000.5</v>
      </c>
      <c r="H61" s="75">
        <v>660000.5</v>
      </c>
      <c r="I61" s="75" t="s">
        <v>146</v>
      </c>
      <c r="J61" s="75">
        <f>SUM(K61:L61)</f>
        <v>0</v>
      </c>
      <c r="K61" s="75">
        <v>0</v>
      </c>
      <c r="L61" s="76" t="s">
        <v>146</v>
      </c>
    </row>
    <row r="62" spans="1:12" ht="33" customHeight="1">
      <c r="A62" s="77">
        <v>1255</v>
      </c>
      <c r="B62" s="73" t="s">
        <v>323</v>
      </c>
      <c r="C62" s="74"/>
      <c r="D62" s="75">
        <f>SUM(E62:F62)</f>
        <v>8434352.9</v>
      </c>
      <c r="E62" s="75">
        <v>8434352.9</v>
      </c>
      <c r="F62" s="75" t="s">
        <v>146</v>
      </c>
      <c r="G62" s="75">
        <f t="shared" si="7"/>
        <v>8496940.6</v>
      </c>
      <c r="H62" s="75">
        <v>8496940.6</v>
      </c>
      <c r="I62" s="75" t="s">
        <v>146</v>
      </c>
      <c r="J62" s="75">
        <f t="shared" si="8"/>
        <v>926792</v>
      </c>
      <c r="K62" s="75">
        <v>926792</v>
      </c>
      <c r="L62" s="76" t="s">
        <v>146</v>
      </c>
    </row>
    <row r="63" spans="1:12" ht="40.5" customHeight="1">
      <c r="A63" s="77">
        <v>1256</v>
      </c>
      <c r="B63" s="73" t="s">
        <v>324</v>
      </c>
      <c r="C63" s="74"/>
      <c r="D63" s="75">
        <f>SUM(E63:F63)</f>
        <v>0</v>
      </c>
      <c r="E63" s="75">
        <v>0</v>
      </c>
      <c r="F63" s="75" t="s">
        <v>146</v>
      </c>
      <c r="G63" s="75">
        <f t="shared" si="7"/>
        <v>0</v>
      </c>
      <c r="H63" s="75">
        <v>0</v>
      </c>
      <c r="I63" s="75" t="s">
        <v>146</v>
      </c>
      <c r="J63" s="75">
        <f t="shared" si="8"/>
        <v>0</v>
      </c>
      <c r="K63" s="75">
        <v>0</v>
      </c>
      <c r="L63" s="76" t="s">
        <v>146</v>
      </c>
    </row>
    <row r="64" spans="1:12" s="68" customFormat="1" ht="58.5" customHeight="1">
      <c r="A64" s="99">
        <v>1260</v>
      </c>
      <c r="B64" s="90" t="s">
        <v>325</v>
      </c>
      <c r="C64" s="65">
        <v>7332</v>
      </c>
      <c r="D64" s="71">
        <f>SUM(D65:D66)</f>
        <v>600000</v>
      </c>
      <c r="E64" s="91" t="s">
        <v>146</v>
      </c>
      <c r="F64" s="71">
        <f>SUM(F65:F66)</f>
        <v>600000</v>
      </c>
      <c r="G64" s="71">
        <f>SUM(G65:G66)</f>
        <v>600000</v>
      </c>
      <c r="H64" s="91" t="s">
        <v>146</v>
      </c>
      <c r="I64" s="71">
        <f>SUM(I65:I66)</f>
        <v>600000</v>
      </c>
      <c r="J64" s="71">
        <f>SUM(J65:J66)</f>
        <v>0</v>
      </c>
      <c r="K64" s="91" t="s">
        <v>146</v>
      </c>
      <c r="L64" s="95">
        <f>SUM(L65:L66)</f>
        <v>0</v>
      </c>
    </row>
    <row r="65" spans="1:12" ht="40.5">
      <c r="A65" s="77">
        <v>1261</v>
      </c>
      <c r="B65" s="73" t="s">
        <v>326</v>
      </c>
      <c r="C65" s="96"/>
      <c r="D65" s="75">
        <f>SUM(E65:F65)</f>
        <v>600000</v>
      </c>
      <c r="E65" s="75" t="s">
        <v>146</v>
      </c>
      <c r="F65" s="75">
        <v>600000</v>
      </c>
      <c r="G65" s="75">
        <f>SUM(H65:I65)</f>
        <v>600000</v>
      </c>
      <c r="H65" s="75" t="s">
        <v>146</v>
      </c>
      <c r="I65" s="75">
        <v>600000</v>
      </c>
      <c r="J65" s="75">
        <f>SUM(K65:L65)</f>
        <v>0</v>
      </c>
      <c r="K65" s="75" t="s">
        <v>146</v>
      </c>
      <c r="L65" s="76">
        <v>0</v>
      </c>
    </row>
    <row r="66" spans="1:12" ht="42" customHeight="1">
      <c r="A66" s="77">
        <v>1262</v>
      </c>
      <c r="B66" s="73" t="s">
        <v>327</v>
      </c>
      <c r="C66" s="96"/>
      <c r="D66" s="75">
        <f>SUM(E66:F66)</f>
        <v>0</v>
      </c>
      <c r="E66" s="75" t="s">
        <v>146</v>
      </c>
      <c r="F66" s="75">
        <v>0</v>
      </c>
      <c r="G66" s="75">
        <f>SUM(H66:I66)</f>
        <v>0</v>
      </c>
      <c r="H66" s="75" t="s">
        <v>146</v>
      </c>
      <c r="I66" s="75">
        <v>0</v>
      </c>
      <c r="J66" s="75">
        <f>SUM(K66:L66)</f>
        <v>0</v>
      </c>
      <c r="K66" s="75" t="s">
        <v>146</v>
      </c>
      <c r="L66" s="76">
        <v>0</v>
      </c>
    </row>
    <row r="67" spans="1:12" s="68" customFormat="1" ht="56.25" customHeight="1">
      <c r="A67" s="102" t="s">
        <v>144</v>
      </c>
      <c r="B67" s="100" t="s">
        <v>328</v>
      </c>
      <c r="C67" s="65">
        <v>7400</v>
      </c>
      <c r="D67" s="71">
        <f aca="true" t="shared" si="9" ref="D67:L67">SUM(D68,D70,D72,D77,D81,D105,D108,D111,D114)</f>
        <v>64701984.1</v>
      </c>
      <c r="E67" s="71">
        <f t="shared" si="9"/>
        <v>64674984.1</v>
      </c>
      <c r="F67" s="71">
        <f t="shared" si="9"/>
        <v>27000</v>
      </c>
      <c r="G67" s="71">
        <f t="shared" si="9"/>
        <v>65273120.1</v>
      </c>
      <c r="H67" s="71">
        <f t="shared" si="9"/>
        <v>65246120.1</v>
      </c>
      <c r="I67" s="71">
        <f t="shared" si="9"/>
        <v>27000</v>
      </c>
      <c r="J67" s="71">
        <f t="shared" si="9"/>
        <v>6618868.6444</v>
      </c>
      <c r="K67" s="71">
        <f t="shared" si="9"/>
        <v>6618372.6194</v>
      </c>
      <c r="L67" s="95">
        <f t="shared" si="9"/>
        <v>496.025</v>
      </c>
    </row>
    <row r="68" spans="1:12" s="68" customFormat="1" ht="32.25" customHeight="1">
      <c r="A68" s="102" t="s">
        <v>26</v>
      </c>
      <c r="B68" s="90" t="s">
        <v>329</v>
      </c>
      <c r="C68" s="65">
        <v>7411</v>
      </c>
      <c r="D68" s="71">
        <f>SUM(D69)</f>
        <v>0</v>
      </c>
      <c r="E68" s="91" t="s">
        <v>146</v>
      </c>
      <c r="F68" s="71">
        <f>SUM(F69)</f>
        <v>0</v>
      </c>
      <c r="G68" s="71">
        <f>SUM(G69)</f>
        <v>0</v>
      </c>
      <c r="H68" s="91" t="s">
        <v>146</v>
      </c>
      <c r="I68" s="71">
        <f>SUM(I69)</f>
        <v>0</v>
      </c>
      <c r="J68" s="71">
        <f>SUM(J69)</f>
        <v>0</v>
      </c>
      <c r="K68" s="91" t="s">
        <v>146</v>
      </c>
      <c r="L68" s="95">
        <f>SUM(L69)</f>
        <v>0</v>
      </c>
    </row>
    <row r="69" spans="1:12" ht="65.25" customHeight="1">
      <c r="A69" s="72" t="s">
        <v>156</v>
      </c>
      <c r="B69" s="73" t="s">
        <v>330</v>
      </c>
      <c r="C69" s="96"/>
      <c r="D69" s="75">
        <f aca="true" t="shared" si="10" ref="D69:D76">SUM(E69:F69)</f>
        <v>0</v>
      </c>
      <c r="E69" s="75" t="s">
        <v>146</v>
      </c>
      <c r="F69" s="75">
        <v>0</v>
      </c>
      <c r="G69" s="75">
        <f>SUM(H69:I69)</f>
        <v>0</v>
      </c>
      <c r="H69" s="75" t="s">
        <v>146</v>
      </c>
      <c r="I69" s="75">
        <v>0</v>
      </c>
      <c r="J69" s="75">
        <f>SUM(K69:L69)</f>
        <v>0</v>
      </c>
      <c r="K69" s="75" t="s">
        <v>146</v>
      </c>
      <c r="L69" s="76">
        <v>0</v>
      </c>
    </row>
    <row r="70" spans="1:12" s="68" customFormat="1" ht="31.5" customHeight="1">
      <c r="A70" s="102" t="s">
        <v>157</v>
      </c>
      <c r="B70" s="90" t="s">
        <v>331</v>
      </c>
      <c r="C70" s="65">
        <v>7412</v>
      </c>
      <c r="D70" s="71">
        <f>SUM(D71)</f>
        <v>121366</v>
      </c>
      <c r="E70" s="71">
        <f>SUM(E71)</f>
        <v>121366</v>
      </c>
      <c r="F70" s="91" t="s">
        <v>146</v>
      </c>
      <c r="G70" s="71">
        <f>SUM(G71)</f>
        <v>121366</v>
      </c>
      <c r="H70" s="71">
        <f>SUM(H71)</f>
        <v>121366</v>
      </c>
      <c r="I70" s="91" t="s">
        <v>146</v>
      </c>
      <c r="J70" s="71">
        <f>SUM(J71)</f>
        <v>2785.2</v>
      </c>
      <c r="K70" s="71">
        <f>SUM(K71)</f>
        <v>2785.2</v>
      </c>
      <c r="L70" s="92" t="s">
        <v>146</v>
      </c>
    </row>
    <row r="71" spans="1:12" ht="50.25" customHeight="1">
      <c r="A71" s="72" t="s">
        <v>158</v>
      </c>
      <c r="B71" s="73" t="s">
        <v>332</v>
      </c>
      <c r="C71" s="96"/>
      <c r="D71" s="75">
        <f t="shared" si="10"/>
        <v>121366</v>
      </c>
      <c r="E71" s="75">
        <v>121366</v>
      </c>
      <c r="F71" s="75" t="s">
        <v>146</v>
      </c>
      <c r="G71" s="75">
        <f>SUM(H71:I71)</f>
        <v>121366</v>
      </c>
      <c r="H71" s="75">
        <v>121366</v>
      </c>
      <c r="I71" s="75" t="s">
        <v>146</v>
      </c>
      <c r="J71" s="75">
        <f>SUM(K71:L71)</f>
        <v>2785.2</v>
      </c>
      <c r="K71" s="75">
        <v>2785.2</v>
      </c>
      <c r="L71" s="76" t="s">
        <v>146</v>
      </c>
    </row>
    <row r="72" spans="1:12" s="68" customFormat="1" ht="48" customHeight="1">
      <c r="A72" s="102" t="s">
        <v>159</v>
      </c>
      <c r="B72" s="90" t="s">
        <v>333</v>
      </c>
      <c r="C72" s="65">
        <v>7415</v>
      </c>
      <c r="D72" s="71">
        <f>SUM(D73:D76)</f>
        <v>1123025.1</v>
      </c>
      <c r="E72" s="71">
        <f>SUM(E73:E76)</f>
        <v>1123025.1</v>
      </c>
      <c r="F72" s="91" t="s">
        <v>146</v>
      </c>
      <c r="G72" s="71">
        <f>SUM(G73:G76)</f>
        <v>1123025.1</v>
      </c>
      <c r="H72" s="71">
        <f>SUM(H73:H76)</f>
        <v>1123025.1</v>
      </c>
      <c r="I72" s="91" t="s">
        <v>146</v>
      </c>
      <c r="J72" s="71">
        <f>SUM(J73:J76)</f>
        <v>265286.3483</v>
      </c>
      <c r="K72" s="71">
        <f>SUM(K73:K76)</f>
        <v>265286.3483</v>
      </c>
      <c r="L72" s="92" t="s">
        <v>146</v>
      </c>
    </row>
    <row r="73" spans="1:12" ht="31.5" customHeight="1">
      <c r="A73" s="72" t="s">
        <v>160</v>
      </c>
      <c r="B73" s="73" t="s">
        <v>334</v>
      </c>
      <c r="C73" s="96"/>
      <c r="D73" s="75">
        <f t="shared" si="10"/>
        <v>649337.9</v>
      </c>
      <c r="E73" s="75">
        <v>649337.9</v>
      </c>
      <c r="F73" s="75" t="s">
        <v>146</v>
      </c>
      <c r="G73" s="75">
        <f>SUM(H73:I73)</f>
        <v>649337.9</v>
      </c>
      <c r="H73" s="75">
        <v>649337.9</v>
      </c>
      <c r="I73" s="75" t="s">
        <v>146</v>
      </c>
      <c r="J73" s="75">
        <f>SUM(K73:L73)</f>
        <v>157740.1596</v>
      </c>
      <c r="K73" s="75">
        <v>157740.1596</v>
      </c>
      <c r="L73" s="76" t="s">
        <v>146</v>
      </c>
    </row>
    <row r="74" spans="1:12" ht="49.5" customHeight="1">
      <c r="A74" s="72" t="s">
        <v>161</v>
      </c>
      <c r="B74" s="73" t="s">
        <v>335</v>
      </c>
      <c r="C74" s="96"/>
      <c r="D74" s="75">
        <f t="shared" si="10"/>
        <v>0</v>
      </c>
      <c r="E74" s="75">
        <v>0</v>
      </c>
      <c r="F74" s="75" t="s">
        <v>146</v>
      </c>
      <c r="G74" s="75">
        <f>SUM(H74:I74)</f>
        <v>0</v>
      </c>
      <c r="H74" s="75">
        <v>0</v>
      </c>
      <c r="I74" s="75" t="s">
        <v>146</v>
      </c>
      <c r="J74" s="75">
        <f>SUM(K74:L74)</f>
        <v>0</v>
      </c>
      <c r="K74" s="75">
        <v>0</v>
      </c>
      <c r="L74" s="76" t="s">
        <v>146</v>
      </c>
    </row>
    <row r="75" spans="1:12" ht="63.75" customHeight="1">
      <c r="A75" s="72" t="s">
        <v>162</v>
      </c>
      <c r="B75" s="73" t="s">
        <v>336</v>
      </c>
      <c r="C75" s="96"/>
      <c r="D75" s="75">
        <f t="shared" si="10"/>
        <v>140000</v>
      </c>
      <c r="E75" s="75">
        <v>140000</v>
      </c>
      <c r="F75" s="75" t="s">
        <v>146</v>
      </c>
      <c r="G75" s="75">
        <f>SUM(H75:I75)</f>
        <v>140000</v>
      </c>
      <c r="H75" s="75">
        <v>140000</v>
      </c>
      <c r="I75" s="75" t="s">
        <v>146</v>
      </c>
      <c r="J75" s="75">
        <f>SUM(K75:L75)</f>
        <v>67693.7073</v>
      </c>
      <c r="K75" s="75">
        <v>67693.7073</v>
      </c>
      <c r="L75" s="76" t="s">
        <v>146</v>
      </c>
    </row>
    <row r="76" spans="1:12" ht="29.25" customHeight="1">
      <c r="A76" s="87" t="s">
        <v>147</v>
      </c>
      <c r="B76" s="73" t="s">
        <v>337</v>
      </c>
      <c r="C76" s="96"/>
      <c r="D76" s="75">
        <f t="shared" si="10"/>
        <v>333687.2</v>
      </c>
      <c r="E76" s="75">
        <v>333687.2</v>
      </c>
      <c r="F76" s="75" t="s">
        <v>146</v>
      </c>
      <c r="G76" s="75">
        <f>SUM(H76:I76)</f>
        <v>333687.2</v>
      </c>
      <c r="H76" s="75">
        <v>333687.2</v>
      </c>
      <c r="I76" s="75" t="s">
        <v>146</v>
      </c>
      <c r="J76" s="75">
        <f>SUM(K76:L76)</f>
        <v>39852.4814</v>
      </c>
      <c r="K76" s="75">
        <v>39852.4814</v>
      </c>
      <c r="L76" s="76" t="s">
        <v>146</v>
      </c>
    </row>
    <row r="77" spans="1:12" s="68" customFormat="1" ht="74.25" customHeight="1">
      <c r="A77" s="102" t="s">
        <v>148</v>
      </c>
      <c r="B77" s="90" t="s">
        <v>338</v>
      </c>
      <c r="C77" s="65">
        <v>7421</v>
      </c>
      <c r="D77" s="71">
        <f>SUM(D78:D80)</f>
        <v>56111127.7</v>
      </c>
      <c r="E77" s="71">
        <f>SUM(E78:E80)</f>
        <v>56111127.7</v>
      </c>
      <c r="F77" s="91" t="s">
        <v>146</v>
      </c>
      <c r="G77" s="71">
        <f>SUM(G78:G80)</f>
        <v>56682263.7</v>
      </c>
      <c r="H77" s="71">
        <f>SUM(H78:H80)</f>
        <v>56682263.7</v>
      </c>
      <c r="I77" s="91" t="s">
        <v>146</v>
      </c>
      <c r="J77" s="71">
        <f>SUM(J78:J80)</f>
        <v>4326307.0517</v>
      </c>
      <c r="K77" s="71">
        <f>SUM(K78:K80)</f>
        <v>4326307.0517</v>
      </c>
      <c r="L77" s="92" t="s">
        <v>146</v>
      </c>
    </row>
    <row r="78" spans="1:12" ht="108">
      <c r="A78" s="72" t="s">
        <v>149</v>
      </c>
      <c r="B78" s="73" t="s">
        <v>339</v>
      </c>
      <c r="C78" s="96"/>
      <c r="D78" s="75">
        <f>SUM(E78:F78)</f>
        <v>0</v>
      </c>
      <c r="E78" s="75">
        <v>0</v>
      </c>
      <c r="F78" s="75" t="s">
        <v>146</v>
      </c>
      <c r="G78" s="75">
        <f>SUM(H78:I78)</f>
        <v>0</v>
      </c>
      <c r="H78" s="75">
        <v>0</v>
      </c>
      <c r="I78" s="75" t="s">
        <v>146</v>
      </c>
      <c r="J78" s="75">
        <f>SUM(K78:L78)</f>
        <v>0</v>
      </c>
      <c r="K78" s="75">
        <v>0</v>
      </c>
      <c r="L78" s="76" t="s">
        <v>146</v>
      </c>
    </row>
    <row r="79" spans="1:12" s="68" customFormat="1" ht="67.5">
      <c r="A79" s="72" t="s">
        <v>72</v>
      </c>
      <c r="B79" s="73" t="s">
        <v>340</v>
      </c>
      <c r="C79" s="74"/>
      <c r="D79" s="75">
        <f>SUM(E79:F79)</f>
        <v>56111127.7</v>
      </c>
      <c r="E79" s="75">
        <v>56111127.7</v>
      </c>
      <c r="F79" s="75" t="s">
        <v>146</v>
      </c>
      <c r="G79" s="75">
        <f>SUM(H79:I79)</f>
        <v>56682263.7</v>
      </c>
      <c r="H79" s="75">
        <v>56682263.7</v>
      </c>
      <c r="I79" s="75" t="s">
        <v>146</v>
      </c>
      <c r="J79" s="75">
        <f>SUM(K79:L79)</f>
        <v>4320803.8717</v>
      </c>
      <c r="K79" s="75">
        <v>4320803.8717</v>
      </c>
      <c r="L79" s="76" t="s">
        <v>146</v>
      </c>
    </row>
    <row r="80" spans="1:12" s="68" customFormat="1" ht="66.75" customHeight="1">
      <c r="A80" s="87" t="s">
        <v>194</v>
      </c>
      <c r="B80" s="73" t="s">
        <v>341</v>
      </c>
      <c r="C80" s="74"/>
      <c r="D80" s="75">
        <f>SUM(E80:F80)</f>
        <v>0</v>
      </c>
      <c r="E80" s="75">
        <v>0</v>
      </c>
      <c r="F80" s="75" t="s">
        <v>146</v>
      </c>
      <c r="G80" s="75">
        <f>SUM(H80:I80)</f>
        <v>0</v>
      </c>
      <c r="H80" s="75">
        <v>0</v>
      </c>
      <c r="I80" s="75" t="s">
        <v>146</v>
      </c>
      <c r="J80" s="75">
        <f>SUM(K80:L80)</f>
        <v>5503.18</v>
      </c>
      <c r="K80" s="75">
        <v>5503.18</v>
      </c>
      <c r="L80" s="76" t="s">
        <v>146</v>
      </c>
    </row>
    <row r="81" spans="1:12" s="68" customFormat="1" ht="47.25" customHeight="1">
      <c r="A81" s="102" t="s">
        <v>163</v>
      </c>
      <c r="B81" s="103" t="s">
        <v>342</v>
      </c>
      <c r="C81" s="65">
        <v>7422</v>
      </c>
      <c r="D81" s="61">
        <f>SUM(D82,D103,D104)</f>
        <v>5847352.3</v>
      </c>
      <c r="E81" s="61">
        <f>SUM(E82,E103,E104)</f>
        <v>5847352.3</v>
      </c>
      <c r="F81" s="91" t="s">
        <v>146</v>
      </c>
      <c r="G81" s="61">
        <f>SUM(G82,G103,G104)</f>
        <v>5847352.3</v>
      </c>
      <c r="H81" s="61">
        <f>SUM(H82,H103,H104)</f>
        <v>5847352.3</v>
      </c>
      <c r="I81" s="91" t="s">
        <v>146</v>
      </c>
      <c r="J81" s="61">
        <f>SUM(J82,J103,J104)</f>
        <v>1716859.7803000002</v>
      </c>
      <c r="K81" s="61">
        <f>SUM(K82,K103,K104)</f>
        <v>1716859.7803000002</v>
      </c>
      <c r="L81" s="92" t="s">
        <v>146</v>
      </c>
    </row>
    <row r="82" spans="1:12" s="68" customFormat="1" ht="82.5" customHeight="1">
      <c r="A82" s="72" t="s">
        <v>164</v>
      </c>
      <c r="B82" s="104" t="s">
        <v>343</v>
      </c>
      <c r="C82" s="90"/>
      <c r="D82" s="105">
        <f>SUM(D83:D102)</f>
        <v>5817352.3</v>
      </c>
      <c r="E82" s="105">
        <f>SUM(E83:E102)</f>
        <v>5817352.3</v>
      </c>
      <c r="F82" s="75" t="s">
        <v>146</v>
      </c>
      <c r="G82" s="105">
        <f>SUM(G83:G102)</f>
        <v>5817352.3</v>
      </c>
      <c r="H82" s="105">
        <f>SUM(H83:H102)</f>
        <v>5817352.3</v>
      </c>
      <c r="I82" s="75" t="s">
        <v>146</v>
      </c>
      <c r="J82" s="105">
        <f>SUM(J83:J102)</f>
        <v>1538218.2313</v>
      </c>
      <c r="K82" s="105">
        <f>SUM(K83:K102)</f>
        <v>1538218.2313</v>
      </c>
      <c r="L82" s="76" t="s">
        <v>146</v>
      </c>
    </row>
    <row r="83" spans="1:12" s="68" customFormat="1" ht="82.5" customHeight="1">
      <c r="A83" s="106" t="s">
        <v>217</v>
      </c>
      <c r="B83" s="73" t="s">
        <v>344</v>
      </c>
      <c r="C83" s="103"/>
      <c r="D83" s="75">
        <f>SUM(E83:F83)</f>
        <v>0</v>
      </c>
      <c r="E83" s="105">
        <v>0</v>
      </c>
      <c r="F83" s="75" t="s">
        <v>146</v>
      </c>
      <c r="G83" s="75">
        <f aca="true" t="shared" si="11" ref="G83:G104">SUM(H83:I83)</f>
        <v>0</v>
      </c>
      <c r="H83" s="105">
        <v>0</v>
      </c>
      <c r="I83" s="75" t="s">
        <v>146</v>
      </c>
      <c r="J83" s="75">
        <f>SUM(K83:L83)</f>
        <v>555</v>
      </c>
      <c r="K83" s="105">
        <v>555</v>
      </c>
      <c r="L83" s="76" t="s">
        <v>146</v>
      </c>
    </row>
    <row r="84" spans="1:12" s="68" customFormat="1" ht="129" customHeight="1">
      <c r="A84" s="106" t="s">
        <v>218</v>
      </c>
      <c r="B84" s="73" t="s">
        <v>345</v>
      </c>
      <c r="C84" s="103"/>
      <c r="D84" s="75">
        <f>SUM(E84:F84)</f>
        <v>0</v>
      </c>
      <c r="E84" s="105">
        <v>0</v>
      </c>
      <c r="F84" s="75" t="s">
        <v>146</v>
      </c>
      <c r="G84" s="75">
        <f t="shared" si="11"/>
        <v>0</v>
      </c>
      <c r="H84" s="105">
        <v>0</v>
      </c>
      <c r="I84" s="75" t="s">
        <v>146</v>
      </c>
      <c r="J84" s="75">
        <f aca="true" t="shared" si="12" ref="J84:J102">SUM(K84:L84)</f>
        <v>12395</v>
      </c>
      <c r="K84" s="105">
        <v>12395</v>
      </c>
      <c r="L84" s="76" t="s">
        <v>146</v>
      </c>
    </row>
    <row r="85" spans="1:12" s="68" customFormat="1" ht="53.25" customHeight="1">
      <c r="A85" s="106" t="s">
        <v>219</v>
      </c>
      <c r="B85" s="73" t="s">
        <v>346</v>
      </c>
      <c r="C85" s="103"/>
      <c r="D85" s="75">
        <f>SUM(E85:F85)</f>
        <v>151000</v>
      </c>
      <c r="E85" s="105">
        <v>151000</v>
      </c>
      <c r="F85" s="75" t="s">
        <v>146</v>
      </c>
      <c r="G85" s="75">
        <f t="shared" si="11"/>
        <v>151000</v>
      </c>
      <c r="H85" s="105">
        <v>151000</v>
      </c>
      <c r="I85" s="75" t="s">
        <v>146</v>
      </c>
      <c r="J85" s="75">
        <f t="shared" si="12"/>
        <v>9094.5</v>
      </c>
      <c r="K85" s="105">
        <v>9094.5</v>
      </c>
      <c r="L85" s="76" t="s">
        <v>146</v>
      </c>
    </row>
    <row r="86" spans="1:12" s="68" customFormat="1" ht="75" customHeight="1">
      <c r="A86" s="106" t="s">
        <v>220</v>
      </c>
      <c r="B86" s="73" t="s">
        <v>347</v>
      </c>
      <c r="C86" s="103"/>
      <c r="D86" s="75">
        <f>SUM(E86:F86)</f>
        <v>2000</v>
      </c>
      <c r="E86" s="105">
        <v>2000</v>
      </c>
      <c r="F86" s="75" t="s">
        <v>146</v>
      </c>
      <c r="G86" s="75">
        <f t="shared" si="11"/>
        <v>2000</v>
      </c>
      <c r="H86" s="105">
        <v>2000</v>
      </c>
      <c r="I86" s="75" t="s">
        <v>146</v>
      </c>
      <c r="J86" s="75">
        <f t="shared" si="12"/>
        <v>263.467</v>
      </c>
      <c r="K86" s="105">
        <v>263.467</v>
      </c>
      <c r="L86" s="76" t="s">
        <v>146</v>
      </c>
    </row>
    <row r="87" spans="1:12" s="68" customFormat="1" ht="34.5" customHeight="1">
      <c r="A87" s="106" t="s">
        <v>221</v>
      </c>
      <c r="B87" s="73" t="s">
        <v>348</v>
      </c>
      <c r="C87" s="103"/>
      <c r="D87" s="75">
        <f aca="true" t="shared" si="13" ref="D87:D104">SUM(E87:F87)</f>
        <v>2000</v>
      </c>
      <c r="E87" s="105">
        <v>2000</v>
      </c>
      <c r="F87" s="75" t="s">
        <v>146</v>
      </c>
      <c r="G87" s="75">
        <f t="shared" si="11"/>
        <v>2000</v>
      </c>
      <c r="H87" s="105">
        <v>2000</v>
      </c>
      <c r="I87" s="75" t="s">
        <v>146</v>
      </c>
      <c r="J87" s="75">
        <f t="shared" si="12"/>
        <v>537.95</v>
      </c>
      <c r="K87" s="105">
        <v>537.95</v>
      </c>
      <c r="L87" s="76" t="s">
        <v>146</v>
      </c>
    </row>
    <row r="88" spans="1:12" s="68" customFormat="1" ht="33.75" customHeight="1">
      <c r="A88" s="106" t="s">
        <v>222</v>
      </c>
      <c r="B88" s="73" t="s">
        <v>349</v>
      </c>
      <c r="C88" s="103"/>
      <c r="D88" s="75">
        <f t="shared" si="13"/>
        <v>1500</v>
      </c>
      <c r="E88" s="105">
        <v>1500</v>
      </c>
      <c r="F88" s="75" t="s">
        <v>146</v>
      </c>
      <c r="G88" s="75">
        <f t="shared" si="11"/>
        <v>1500</v>
      </c>
      <c r="H88" s="105">
        <v>1500</v>
      </c>
      <c r="I88" s="75" t="s">
        <v>146</v>
      </c>
      <c r="J88" s="75">
        <f t="shared" si="12"/>
        <v>0</v>
      </c>
      <c r="K88" s="105">
        <v>0</v>
      </c>
      <c r="L88" s="76" t="s">
        <v>146</v>
      </c>
    </row>
    <row r="89" spans="1:12" s="68" customFormat="1" ht="40.5">
      <c r="A89" s="106" t="s">
        <v>223</v>
      </c>
      <c r="B89" s="73" t="s">
        <v>350</v>
      </c>
      <c r="C89" s="103"/>
      <c r="D89" s="75">
        <f t="shared" si="13"/>
        <v>3539387.8</v>
      </c>
      <c r="E89" s="105">
        <v>3539387.8</v>
      </c>
      <c r="F89" s="75" t="s">
        <v>146</v>
      </c>
      <c r="G89" s="75">
        <f t="shared" si="11"/>
        <v>3539387.8</v>
      </c>
      <c r="H89" s="105">
        <v>3539387.8</v>
      </c>
      <c r="I89" s="75" t="s">
        <v>146</v>
      </c>
      <c r="J89" s="75">
        <f t="shared" si="12"/>
        <v>755736.3243</v>
      </c>
      <c r="K89" s="105">
        <v>755736.3243</v>
      </c>
      <c r="L89" s="76" t="s">
        <v>146</v>
      </c>
    </row>
    <row r="90" spans="1:12" s="68" customFormat="1" ht="98.25" customHeight="1">
      <c r="A90" s="106" t="s">
        <v>224</v>
      </c>
      <c r="B90" s="73" t="s">
        <v>351</v>
      </c>
      <c r="C90" s="103"/>
      <c r="D90" s="75">
        <f t="shared" si="13"/>
        <v>0</v>
      </c>
      <c r="E90" s="105">
        <v>0</v>
      </c>
      <c r="F90" s="75" t="s">
        <v>146</v>
      </c>
      <c r="G90" s="75">
        <f t="shared" si="11"/>
        <v>0</v>
      </c>
      <c r="H90" s="105">
        <v>0</v>
      </c>
      <c r="I90" s="75" t="s">
        <v>146</v>
      </c>
      <c r="J90" s="75">
        <f t="shared" si="12"/>
        <v>0</v>
      </c>
      <c r="K90" s="105">
        <v>0</v>
      </c>
      <c r="L90" s="76" t="s">
        <v>146</v>
      </c>
    </row>
    <row r="91" spans="1:12" s="68" customFormat="1" ht="18.75" customHeight="1">
      <c r="A91" s="106" t="s">
        <v>225</v>
      </c>
      <c r="B91" s="73" t="s">
        <v>352</v>
      </c>
      <c r="C91" s="103"/>
      <c r="D91" s="75">
        <f t="shared" si="13"/>
        <v>0</v>
      </c>
      <c r="E91" s="105">
        <v>0</v>
      </c>
      <c r="F91" s="75" t="s">
        <v>146</v>
      </c>
      <c r="G91" s="75">
        <f t="shared" si="11"/>
        <v>0</v>
      </c>
      <c r="H91" s="105">
        <v>0</v>
      </c>
      <c r="I91" s="75" t="s">
        <v>146</v>
      </c>
      <c r="J91" s="75">
        <f t="shared" si="12"/>
        <v>0</v>
      </c>
      <c r="K91" s="105">
        <v>0</v>
      </c>
      <c r="L91" s="76" t="s">
        <v>146</v>
      </c>
    </row>
    <row r="92" spans="1:12" s="68" customFormat="1" ht="54">
      <c r="A92" s="106" t="s">
        <v>226</v>
      </c>
      <c r="B92" s="73" t="s">
        <v>353</v>
      </c>
      <c r="C92" s="103"/>
      <c r="D92" s="75">
        <f t="shared" si="13"/>
        <v>0</v>
      </c>
      <c r="E92" s="105">
        <v>0</v>
      </c>
      <c r="F92" s="75" t="s">
        <v>146</v>
      </c>
      <c r="G92" s="75">
        <f t="shared" si="11"/>
        <v>0</v>
      </c>
      <c r="H92" s="105">
        <v>0</v>
      </c>
      <c r="I92" s="75" t="s">
        <v>146</v>
      </c>
      <c r="J92" s="75">
        <f t="shared" si="12"/>
        <v>0</v>
      </c>
      <c r="K92" s="105">
        <v>0</v>
      </c>
      <c r="L92" s="76" t="s">
        <v>146</v>
      </c>
    </row>
    <row r="93" spans="1:12" s="68" customFormat="1" ht="94.5">
      <c r="A93" s="106" t="s">
        <v>227</v>
      </c>
      <c r="B93" s="73" t="s">
        <v>354</v>
      </c>
      <c r="C93" s="103"/>
      <c r="D93" s="75">
        <f t="shared" si="13"/>
        <v>0</v>
      </c>
      <c r="E93" s="105">
        <v>0</v>
      </c>
      <c r="F93" s="75" t="s">
        <v>146</v>
      </c>
      <c r="G93" s="75">
        <f t="shared" si="11"/>
        <v>0</v>
      </c>
      <c r="H93" s="105">
        <v>0</v>
      </c>
      <c r="I93" s="75" t="s">
        <v>146</v>
      </c>
      <c r="J93" s="75">
        <f t="shared" si="12"/>
        <v>0</v>
      </c>
      <c r="K93" s="105">
        <v>0</v>
      </c>
      <c r="L93" s="76" t="s">
        <v>146</v>
      </c>
    </row>
    <row r="94" spans="1:12" s="68" customFormat="1" ht="51" customHeight="1">
      <c r="A94" s="106" t="s">
        <v>228</v>
      </c>
      <c r="B94" s="73" t="s">
        <v>355</v>
      </c>
      <c r="C94" s="103"/>
      <c r="D94" s="75">
        <f t="shared" si="13"/>
        <v>22000</v>
      </c>
      <c r="E94" s="105">
        <v>22000</v>
      </c>
      <c r="F94" s="75" t="s">
        <v>146</v>
      </c>
      <c r="G94" s="75">
        <f t="shared" si="11"/>
        <v>22000</v>
      </c>
      <c r="H94" s="105">
        <v>22000</v>
      </c>
      <c r="I94" s="75" t="s">
        <v>146</v>
      </c>
      <c r="J94" s="75">
        <f t="shared" si="12"/>
        <v>0</v>
      </c>
      <c r="K94" s="105">
        <v>0</v>
      </c>
      <c r="L94" s="76" t="s">
        <v>146</v>
      </c>
    </row>
    <row r="95" spans="1:12" s="68" customFormat="1" ht="27">
      <c r="A95" s="106" t="s">
        <v>229</v>
      </c>
      <c r="B95" s="73" t="s">
        <v>356</v>
      </c>
      <c r="C95" s="103"/>
      <c r="D95" s="75">
        <f t="shared" si="13"/>
        <v>43200</v>
      </c>
      <c r="E95" s="105">
        <v>43200</v>
      </c>
      <c r="F95" s="75" t="s">
        <v>146</v>
      </c>
      <c r="G95" s="75">
        <f t="shared" si="11"/>
        <v>43200</v>
      </c>
      <c r="H95" s="105">
        <v>43200</v>
      </c>
      <c r="I95" s="75" t="s">
        <v>146</v>
      </c>
      <c r="J95" s="75">
        <f t="shared" si="12"/>
        <v>9977.37</v>
      </c>
      <c r="K95" s="105">
        <v>9977.37</v>
      </c>
      <c r="L95" s="76" t="s">
        <v>146</v>
      </c>
    </row>
    <row r="96" spans="1:12" s="68" customFormat="1" ht="67.5">
      <c r="A96" s="106" t="s">
        <v>230</v>
      </c>
      <c r="B96" s="73" t="s">
        <v>357</v>
      </c>
      <c r="C96" s="103"/>
      <c r="D96" s="75">
        <f t="shared" si="13"/>
        <v>650321.5</v>
      </c>
      <c r="E96" s="105">
        <v>650321.5</v>
      </c>
      <c r="F96" s="75" t="s">
        <v>146</v>
      </c>
      <c r="G96" s="75">
        <f t="shared" si="11"/>
        <v>650321.5</v>
      </c>
      <c r="H96" s="105">
        <v>650321.5</v>
      </c>
      <c r="I96" s="75" t="s">
        <v>146</v>
      </c>
      <c r="J96" s="75">
        <f t="shared" si="12"/>
        <v>174401.2</v>
      </c>
      <c r="K96" s="105">
        <v>174401.2</v>
      </c>
      <c r="L96" s="76" t="s">
        <v>146</v>
      </c>
    </row>
    <row r="97" spans="1:12" s="68" customFormat="1" ht="96" customHeight="1">
      <c r="A97" s="106" t="s">
        <v>231</v>
      </c>
      <c r="B97" s="73" t="s">
        <v>358</v>
      </c>
      <c r="C97" s="103"/>
      <c r="D97" s="75">
        <f t="shared" si="13"/>
        <v>0</v>
      </c>
      <c r="E97" s="105">
        <v>0</v>
      </c>
      <c r="F97" s="75" t="s">
        <v>146</v>
      </c>
      <c r="G97" s="75">
        <f t="shared" si="11"/>
        <v>0</v>
      </c>
      <c r="H97" s="105">
        <v>0</v>
      </c>
      <c r="I97" s="75" t="s">
        <v>146</v>
      </c>
      <c r="J97" s="75">
        <f t="shared" si="12"/>
        <v>0</v>
      </c>
      <c r="K97" s="105">
        <v>0</v>
      </c>
      <c r="L97" s="76" t="s">
        <v>146</v>
      </c>
    </row>
    <row r="98" spans="1:12" s="68" customFormat="1" ht="55.5" customHeight="1">
      <c r="A98" s="106" t="s">
        <v>232</v>
      </c>
      <c r="B98" s="73" t="s">
        <v>359</v>
      </c>
      <c r="C98" s="103"/>
      <c r="D98" s="75">
        <f t="shared" si="13"/>
        <v>15000</v>
      </c>
      <c r="E98" s="105">
        <v>15000</v>
      </c>
      <c r="F98" s="75" t="s">
        <v>146</v>
      </c>
      <c r="G98" s="75">
        <f t="shared" si="11"/>
        <v>15000</v>
      </c>
      <c r="H98" s="105">
        <v>15000</v>
      </c>
      <c r="I98" s="75" t="s">
        <v>146</v>
      </c>
      <c r="J98" s="75">
        <f t="shared" si="12"/>
        <v>1600.1</v>
      </c>
      <c r="K98" s="105">
        <v>1600.1</v>
      </c>
      <c r="L98" s="76" t="s">
        <v>146</v>
      </c>
    </row>
    <row r="99" spans="1:12" s="68" customFormat="1" ht="132.75" customHeight="1">
      <c r="A99" s="106" t="s">
        <v>233</v>
      </c>
      <c r="B99" s="73" t="s">
        <v>360</v>
      </c>
      <c r="C99" s="103"/>
      <c r="D99" s="75">
        <f t="shared" si="13"/>
        <v>1210000</v>
      </c>
      <c r="E99" s="105">
        <v>1210000</v>
      </c>
      <c r="F99" s="75" t="s">
        <v>146</v>
      </c>
      <c r="G99" s="75">
        <f t="shared" si="11"/>
        <v>1210000</v>
      </c>
      <c r="H99" s="105">
        <v>1210000</v>
      </c>
      <c r="I99" s="75" t="s">
        <v>146</v>
      </c>
      <c r="J99" s="75">
        <f t="shared" si="12"/>
        <v>535425.4</v>
      </c>
      <c r="K99" s="105">
        <v>535425.4</v>
      </c>
      <c r="L99" s="76" t="s">
        <v>146</v>
      </c>
    </row>
    <row r="100" spans="1:12" s="68" customFormat="1" ht="32.25" customHeight="1">
      <c r="A100" s="106" t="s">
        <v>234</v>
      </c>
      <c r="B100" s="73" t="s">
        <v>361</v>
      </c>
      <c r="C100" s="103"/>
      <c r="D100" s="75">
        <f t="shared" si="13"/>
        <v>2643</v>
      </c>
      <c r="E100" s="105">
        <v>2643</v>
      </c>
      <c r="F100" s="75" t="s">
        <v>146</v>
      </c>
      <c r="G100" s="75">
        <f t="shared" si="11"/>
        <v>2643</v>
      </c>
      <c r="H100" s="105">
        <v>2643</v>
      </c>
      <c r="I100" s="75" t="s">
        <v>146</v>
      </c>
      <c r="J100" s="75">
        <f t="shared" si="12"/>
        <v>410.6</v>
      </c>
      <c r="K100" s="105">
        <v>410.6</v>
      </c>
      <c r="L100" s="76" t="s">
        <v>146</v>
      </c>
    </row>
    <row r="101" spans="1:12" s="68" customFormat="1" ht="34.5" customHeight="1">
      <c r="A101" s="106" t="s">
        <v>235</v>
      </c>
      <c r="B101" s="73" t="s">
        <v>362</v>
      </c>
      <c r="C101" s="103"/>
      <c r="D101" s="75">
        <f t="shared" si="13"/>
        <v>9000</v>
      </c>
      <c r="E101" s="105">
        <v>9000</v>
      </c>
      <c r="F101" s="75" t="s">
        <v>146</v>
      </c>
      <c r="G101" s="75">
        <f t="shared" si="11"/>
        <v>9000</v>
      </c>
      <c r="H101" s="105">
        <v>9000</v>
      </c>
      <c r="I101" s="75" t="s">
        <v>146</v>
      </c>
      <c r="J101" s="75">
        <f t="shared" si="12"/>
        <v>0</v>
      </c>
      <c r="K101" s="105">
        <v>0</v>
      </c>
      <c r="L101" s="76" t="s">
        <v>146</v>
      </c>
    </row>
    <row r="102" spans="1:12" s="68" customFormat="1" ht="24" customHeight="1">
      <c r="A102" s="106" t="s">
        <v>236</v>
      </c>
      <c r="B102" s="73" t="s">
        <v>363</v>
      </c>
      <c r="C102" s="103"/>
      <c r="D102" s="75">
        <f t="shared" si="13"/>
        <v>169300</v>
      </c>
      <c r="E102" s="105">
        <v>169300</v>
      </c>
      <c r="F102" s="75" t="s">
        <v>146</v>
      </c>
      <c r="G102" s="75">
        <f t="shared" si="11"/>
        <v>169300</v>
      </c>
      <c r="H102" s="105">
        <v>169300</v>
      </c>
      <c r="I102" s="75" t="s">
        <v>146</v>
      </c>
      <c r="J102" s="75">
        <f t="shared" si="12"/>
        <v>37821.32</v>
      </c>
      <c r="K102" s="105">
        <v>37821.32</v>
      </c>
      <c r="L102" s="76" t="s">
        <v>146</v>
      </c>
    </row>
    <row r="103" spans="1:12" ht="40.5">
      <c r="A103" s="72" t="s">
        <v>165</v>
      </c>
      <c r="B103" s="73" t="s">
        <v>364</v>
      </c>
      <c r="C103" s="74"/>
      <c r="D103" s="75">
        <f t="shared" si="13"/>
        <v>30000</v>
      </c>
      <c r="E103" s="105">
        <v>30000</v>
      </c>
      <c r="F103" s="75" t="s">
        <v>146</v>
      </c>
      <c r="G103" s="75">
        <f t="shared" si="11"/>
        <v>30000</v>
      </c>
      <c r="H103" s="105">
        <v>30000</v>
      </c>
      <c r="I103" s="75" t="s">
        <v>146</v>
      </c>
      <c r="J103" s="75">
        <f>SUM(K103:L103)</f>
        <v>178641.549</v>
      </c>
      <c r="K103" s="105">
        <v>178641.549</v>
      </c>
      <c r="L103" s="76" t="s">
        <v>146</v>
      </c>
    </row>
    <row r="104" spans="1:12" ht="33" customHeight="1">
      <c r="A104" s="72" t="s">
        <v>237</v>
      </c>
      <c r="B104" s="80" t="s">
        <v>365</v>
      </c>
      <c r="C104" s="74"/>
      <c r="D104" s="75">
        <f t="shared" si="13"/>
        <v>0</v>
      </c>
      <c r="E104" s="105">
        <v>0</v>
      </c>
      <c r="F104" s="75" t="s">
        <v>146</v>
      </c>
      <c r="G104" s="75">
        <f t="shared" si="11"/>
        <v>0</v>
      </c>
      <c r="H104" s="105">
        <v>0</v>
      </c>
      <c r="I104" s="75" t="s">
        <v>146</v>
      </c>
      <c r="J104" s="75">
        <f>SUM(K104:L104)</f>
        <v>0</v>
      </c>
      <c r="K104" s="105">
        <v>0</v>
      </c>
      <c r="L104" s="76" t="s">
        <v>146</v>
      </c>
    </row>
    <row r="105" spans="1:12" ht="46.5" customHeight="1">
      <c r="A105" s="89" t="s">
        <v>166</v>
      </c>
      <c r="B105" s="100" t="s">
        <v>366</v>
      </c>
      <c r="C105" s="65">
        <v>7431</v>
      </c>
      <c r="D105" s="107">
        <f>SUM(D106:D107)</f>
        <v>510593</v>
      </c>
      <c r="E105" s="107">
        <f>SUM(E106:E107)</f>
        <v>510593</v>
      </c>
      <c r="F105" s="108" t="s">
        <v>146</v>
      </c>
      <c r="G105" s="107">
        <f>SUM(G106:G107)</f>
        <v>510593</v>
      </c>
      <c r="H105" s="107">
        <f>SUM(H106:H107)</f>
        <v>510593</v>
      </c>
      <c r="I105" s="108" t="s">
        <v>146</v>
      </c>
      <c r="J105" s="107">
        <f>SUM(J106:J107)</f>
        <v>116879.5342</v>
      </c>
      <c r="K105" s="107">
        <f>SUM(K106:K107)</f>
        <v>116879.5342</v>
      </c>
      <c r="L105" s="109" t="s">
        <v>146</v>
      </c>
    </row>
    <row r="106" spans="1:12" s="68" customFormat="1" ht="61.5" customHeight="1">
      <c r="A106" s="72" t="s">
        <v>238</v>
      </c>
      <c r="B106" s="73" t="s">
        <v>367</v>
      </c>
      <c r="C106" s="96"/>
      <c r="D106" s="75">
        <f>SUM(E106:F106)</f>
        <v>492593</v>
      </c>
      <c r="E106" s="75">
        <v>492593</v>
      </c>
      <c r="F106" s="75" t="s">
        <v>146</v>
      </c>
      <c r="G106" s="75">
        <f>SUM(H106:I106)</f>
        <v>492593</v>
      </c>
      <c r="H106" s="75">
        <v>492593</v>
      </c>
      <c r="I106" s="75" t="s">
        <v>146</v>
      </c>
      <c r="J106" s="75">
        <f>SUM(K106:L106)</f>
        <v>116879.5342</v>
      </c>
      <c r="K106" s="75">
        <v>116879.5342</v>
      </c>
      <c r="L106" s="76" t="s">
        <v>146</v>
      </c>
    </row>
    <row r="107" spans="1:12" s="68" customFormat="1" ht="49.5" customHeight="1">
      <c r="A107" s="110" t="s">
        <v>167</v>
      </c>
      <c r="B107" s="73" t="s">
        <v>368</v>
      </c>
      <c r="C107" s="96"/>
      <c r="D107" s="75">
        <f>SUM(E107:F107)</f>
        <v>18000</v>
      </c>
      <c r="E107" s="75">
        <v>18000</v>
      </c>
      <c r="F107" s="75" t="s">
        <v>146</v>
      </c>
      <c r="G107" s="75">
        <f>SUM(H107:I107)</f>
        <v>18000</v>
      </c>
      <c r="H107" s="75">
        <v>18000</v>
      </c>
      <c r="I107" s="75" t="s">
        <v>146</v>
      </c>
      <c r="J107" s="75">
        <f>SUM(K107:L107)</f>
        <v>0</v>
      </c>
      <c r="K107" s="75">
        <v>0</v>
      </c>
      <c r="L107" s="76" t="s">
        <v>146</v>
      </c>
    </row>
    <row r="108" spans="1:12" s="68" customFormat="1" ht="41.25" customHeight="1">
      <c r="A108" s="63" t="s">
        <v>168</v>
      </c>
      <c r="B108" s="69" t="s">
        <v>369</v>
      </c>
      <c r="C108" s="70">
        <v>7441</v>
      </c>
      <c r="D108" s="71">
        <f>SUM(D109:D110)</f>
        <v>0</v>
      </c>
      <c r="E108" s="71">
        <f>SUM(E109:E110)</f>
        <v>0</v>
      </c>
      <c r="F108" s="66" t="s">
        <v>146</v>
      </c>
      <c r="G108" s="71">
        <f>SUM(G109:G110)</f>
        <v>0</v>
      </c>
      <c r="H108" s="71">
        <f>SUM(H109:H110)</f>
        <v>0</v>
      </c>
      <c r="I108" s="66" t="s">
        <v>146</v>
      </c>
      <c r="J108" s="71">
        <f>SUM(J109:J110)</f>
        <v>0</v>
      </c>
      <c r="K108" s="71">
        <f>SUM(K109:K110)</f>
        <v>0</v>
      </c>
      <c r="L108" s="67" t="s">
        <v>146</v>
      </c>
    </row>
    <row r="109" spans="1:12" s="68" customFormat="1" ht="113.25" customHeight="1">
      <c r="A109" s="111" t="s">
        <v>169</v>
      </c>
      <c r="B109" s="73" t="s">
        <v>370</v>
      </c>
      <c r="C109" s="96"/>
      <c r="D109" s="75">
        <f>SUM(E109:F109)</f>
        <v>0</v>
      </c>
      <c r="E109" s="82">
        <v>0</v>
      </c>
      <c r="F109" s="75" t="s">
        <v>146</v>
      </c>
      <c r="G109" s="75">
        <f>SUM(H109:I109)</f>
        <v>0</v>
      </c>
      <c r="H109" s="82">
        <v>0</v>
      </c>
      <c r="I109" s="75" t="s">
        <v>146</v>
      </c>
      <c r="J109" s="75">
        <f>SUM(K109:L109)</f>
        <v>0</v>
      </c>
      <c r="K109" s="82">
        <v>0</v>
      </c>
      <c r="L109" s="76" t="s">
        <v>146</v>
      </c>
    </row>
    <row r="110" spans="1:12" s="68" customFormat="1" ht="114" customHeight="1">
      <c r="A110" s="87" t="s">
        <v>195</v>
      </c>
      <c r="B110" s="73" t="s">
        <v>371</v>
      </c>
      <c r="C110" s="112"/>
      <c r="D110" s="75">
        <f>SUM(E110:F110)</f>
        <v>0</v>
      </c>
      <c r="E110" s="82">
        <v>0</v>
      </c>
      <c r="F110" s="75" t="s">
        <v>146</v>
      </c>
      <c r="G110" s="75">
        <f>SUM(H110:I110)</f>
        <v>0</v>
      </c>
      <c r="H110" s="82">
        <v>0</v>
      </c>
      <c r="I110" s="75" t="s">
        <v>146</v>
      </c>
      <c r="J110" s="75">
        <f>SUM(K110:L110)</f>
        <v>0</v>
      </c>
      <c r="K110" s="82">
        <v>0</v>
      </c>
      <c r="L110" s="76" t="s">
        <v>146</v>
      </c>
    </row>
    <row r="111" spans="1:12" s="68" customFormat="1" ht="49.5" customHeight="1">
      <c r="A111" s="63" t="s">
        <v>170</v>
      </c>
      <c r="B111" s="69" t="s">
        <v>372</v>
      </c>
      <c r="C111" s="70">
        <v>7442</v>
      </c>
      <c r="D111" s="71">
        <f>SUM(D112:D113)</f>
        <v>12000</v>
      </c>
      <c r="E111" s="66" t="s">
        <v>146</v>
      </c>
      <c r="F111" s="71">
        <f>SUM(F112:F113)</f>
        <v>12000</v>
      </c>
      <c r="G111" s="71">
        <f>SUM(G112:G113)</f>
        <v>12000</v>
      </c>
      <c r="H111" s="66" t="s">
        <v>146</v>
      </c>
      <c r="I111" s="71">
        <f>SUM(I112:I113)</f>
        <v>12000</v>
      </c>
      <c r="J111" s="71">
        <f>SUM(J112:J113)</f>
        <v>0</v>
      </c>
      <c r="K111" s="66" t="s">
        <v>146</v>
      </c>
      <c r="L111" s="95">
        <f>SUM(L112:L113)</f>
        <v>0</v>
      </c>
    </row>
    <row r="112" spans="1:12" ht="125.25" customHeight="1">
      <c r="A112" s="72" t="s">
        <v>171</v>
      </c>
      <c r="B112" s="113" t="s">
        <v>373</v>
      </c>
      <c r="C112" s="96"/>
      <c r="D112" s="75">
        <f>SUM(E112:F112)</f>
        <v>12000</v>
      </c>
      <c r="E112" s="75" t="s">
        <v>146</v>
      </c>
      <c r="F112" s="75">
        <v>12000</v>
      </c>
      <c r="G112" s="75">
        <f>SUM(H112:I112)</f>
        <v>12000</v>
      </c>
      <c r="H112" s="75" t="s">
        <v>146</v>
      </c>
      <c r="I112" s="75">
        <v>12000</v>
      </c>
      <c r="J112" s="75">
        <f>SUM(K112:L112)</f>
        <v>0</v>
      </c>
      <c r="K112" s="75" t="s">
        <v>146</v>
      </c>
      <c r="L112" s="76">
        <v>0</v>
      </c>
    </row>
    <row r="113" spans="1:12" s="68" customFormat="1" ht="132.75" customHeight="1">
      <c r="A113" s="72" t="s">
        <v>172</v>
      </c>
      <c r="B113" s="80" t="s">
        <v>374</v>
      </c>
      <c r="C113" s="96"/>
      <c r="D113" s="75">
        <f>SUM(E113:F113)</f>
        <v>0</v>
      </c>
      <c r="E113" s="75" t="s">
        <v>146</v>
      </c>
      <c r="F113" s="75">
        <v>0</v>
      </c>
      <c r="G113" s="75">
        <f>SUM(H113:I113)</f>
        <v>0</v>
      </c>
      <c r="H113" s="75" t="s">
        <v>146</v>
      </c>
      <c r="I113" s="75">
        <v>0</v>
      </c>
      <c r="J113" s="75">
        <f>SUM(K113:L113)</f>
        <v>0</v>
      </c>
      <c r="K113" s="75" t="s">
        <v>146</v>
      </c>
      <c r="L113" s="76">
        <v>0</v>
      </c>
    </row>
    <row r="114" spans="1:12" s="68" customFormat="1" ht="42" customHeight="1">
      <c r="A114" s="114" t="s">
        <v>73</v>
      </c>
      <c r="B114" s="69" t="s">
        <v>375</v>
      </c>
      <c r="C114" s="70">
        <v>7452</v>
      </c>
      <c r="D114" s="71">
        <f>SUM(D115,D117)</f>
        <v>976520</v>
      </c>
      <c r="E114" s="71">
        <f>SUM(E115:E117)</f>
        <v>961520</v>
      </c>
      <c r="F114" s="71">
        <f aca="true" t="shared" si="14" ref="F114:L114">SUM(F115:F117)</f>
        <v>15000</v>
      </c>
      <c r="G114" s="71">
        <f>SUM(G115,G117)</f>
        <v>976520</v>
      </c>
      <c r="H114" s="71">
        <f t="shared" si="14"/>
        <v>961520</v>
      </c>
      <c r="I114" s="71">
        <f t="shared" si="14"/>
        <v>15000</v>
      </c>
      <c r="J114" s="71">
        <f>SUM(J115,J117)</f>
        <v>190750.7299</v>
      </c>
      <c r="K114" s="71">
        <f t="shared" si="14"/>
        <v>190254.7049</v>
      </c>
      <c r="L114" s="95">
        <f t="shared" si="14"/>
        <v>496.025</v>
      </c>
    </row>
    <row r="115" spans="1:12" ht="30" customHeight="1">
      <c r="A115" s="72" t="s">
        <v>74</v>
      </c>
      <c r="B115" s="80" t="s">
        <v>376</v>
      </c>
      <c r="C115" s="96"/>
      <c r="D115" s="75">
        <f>SUM(E115:F115)</f>
        <v>15000</v>
      </c>
      <c r="E115" s="75" t="s">
        <v>146</v>
      </c>
      <c r="F115" s="75">
        <v>15000</v>
      </c>
      <c r="G115" s="75">
        <f>SUM(H115:I115)</f>
        <v>15000</v>
      </c>
      <c r="H115" s="75" t="s">
        <v>146</v>
      </c>
      <c r="I115" s="75">
        <v>15000</v>
      </c>
      <c r="J115" s="75">
        <f>SUM(K115:L115)</f>
        <v>496.025</v>
      </c>
      <c r="K115" s="75" t="s">
        <v>146</v>
      </c>
      <c r="L115" s="76">
        <v>496.025</v>
      </c>
    </row>
    <row r="116" spans="1:12" ht="42" customHeight="1">
      <c r="A116" s="72" t="s">
        <v>75</v>
      </c>
      <c r="B116" s="80" t="s">
        <v>377</v>
      </c>
      <c r="C116" s="96"/>
      <c r="D116" s="75">
        <f>SUM(E116:F116)</f>
        <v>0</v>
      </c>
      <c r="E116" s="75" t="s">
        <v>146</v>
      </c>
      <c r="F116" s="75">
        <v>0</v>
      </c>
      <c r="G116" s="75">
        <f>SUM(H116:I116)</f>
        <v>0</v>
      </c>
      <c r="H116" s="75" t="s">
        <v>146</v>
      </c>
      <c r="I116" s="75">
        <v>0</v>
      </c>
      <c r="J116" s="75">
        <f>SUM(K116:L116)</f>
        <v>0</v>
      </c>
      <c r="K116" s="75" t="s">
        <v>146</v>
      </c>
      <c r="L116" s="76">
        <v>0</v>
      </c>
    </row>
    <row r="117" spans="1:12" ht="54" customHeight="1" thickBot="1">
      <c r="A117" s="115" t="s">
        <v>76</v>
      </c>
      <c r="B117" s="116" t="s">
        <v>378</v>
      </c>
      <c r="C117" s="117"/>
      <c r="D117" s="118">
        <f>SUM(E117:F117)</f>
        <v>961520</v>
      </c>
      <c r="E117" s="119">
        <v>961520</v>
      </c>
      <c r="F117" s="119">
        <v>0</v>
      </c>
      <c r="G117" s="118">
        <f>SUM(H117:I117)</f>
        <v>961520</v>
      </c>
      <c r="H117" s="118">
        <v>961520</v>
      </c>
      <c r="I117" s="118">
        <v>0</v>
      </c>
      <c r="J117" s="118">
        <f>SUM(K117:L117)</f>
        <v>190254.7049</v>
      </c>
      <c r="K117" s="118">
        <v>190254.7049</v>
      </c>
      <c r="L117" s="120">
        <v>0</v>
      </c>
    </row>
    <row r="118" spans="2:13" ht="13.5">
      <c r="B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</row>
    <row r="119" spans="1:12" s="35" customFormat="1" ht="21" customHeight="1">
      <c r="A119" s="366"/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3"/>
    </row>
    <row r="120" spans="1:13" ht="21.75" customHeight="1">
      <c r="A120" s="273"/>
      <c r="B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ht="13.5">
      <c r="A121" s="274"/>
    </row>
    <row r="122" spans="1:13" ht="13.5">
      <c r="A122" s="275"/>
      <c r="B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2:13" ht="13.5">
      <c r="B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</row>
    <row r="124" spans="2:13" ht="13.5">
      <c r="B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</row>
    <row r="125" spans="2:13" ht="13.5">
      <c r="B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</row>
    <row r="126" spans="2:13" ht="13.5">
      <c r="B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2:13" ht="13.5">
      <c r="B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2:13" ht="13.5">
      <c r="B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2:13" ht="13.5">
      <c r="B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2:13" ht="13.5">
      <c r="B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2:13" ht="13.5">
      <c r="B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2:13" ht="13.5">
      <c r="B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2:13" ht="13.5">
      <c r="B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2:13" ht="13.5">
      <c r="B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2:13" ht="13.5">
      <c r="B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2:13" ht="13.5">
      <c r="B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2:13" ht="13.5">
      <c r="B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2:13" ht="13.5">
      <c r="B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2:13" ht="13.5">
      <c r="B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2:13" ht="13.5">
      <c r="B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2:13" ht="13.5">
      <c r="B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2:13" ht="13.5">
      <c r="B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2:13" ht="13.5">
      <c r="B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2:13" ht="13.5">
      <c r="B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2:13" ht="13.5">
      <c r="B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2:13" ht="13.5">
      <c r="B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2:13" ht="13.5">
      <c r="B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2:13" ht="13.5">
      <c r="B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2:13" ht="13.5">
      <c r="B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2:13" ht="13.5">
      <c r="B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2:13" ht="13.5">
      <c r="B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2:13" ht="13.5">
      <c r="B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2:13" ht="13.5">
      <c r="B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2:13" ht="13.5">
      <c r="B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2:13" ht="13.5">
      <c r="B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2:13" ht="13.5">
      <c r="B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</sheetData>
  <sheetProtection/>
  <protectedRanges>
    <protectedRange sqref="E1" name="Range12_1"/>
    <protectedRange sqref="E94 H94 K94" name="Range10_1"/>
    <protectedRange sqref="F116 I116 L116 E117:F117 H117:I117 K117:L117" name="Range8"/>
    <protectedRange sqref="E16 H16 K16" name="Range6_1"/>
    <protectedRange sqref="E73:E76 H73:H76 K73:K76 E78:E80 H78:H80 K78:K80 K83:K85 E83:E92 H83:H90" name="Range4"/>
    <protectedRange sqref="E32:E38 H32:H38 K32:K38 E40:E41 H40:H41 K40:K41 E44:E47 H44:H47 K44:K47" name="Range2"/>
    <protectedRange sqref="E15 H15 K15 E18 H18 K18 E20:E31 H20:H31 K20:K31" name="Range1"/>
    <protectedRange sqref="E50 H50 K50 F52 I52 L52 E54 H54 K54 F56 I56 L56 E58 H58 K58 E60:E63 H60:H63 K60:K63 F65:F66 I65:I66 L65:L66 F69 I69 L69 E71 H71 K71" name="Range3"/>
    <protectedRange sqref="E97:E101 E103:E104 H97:H104 K96:K104 E106:E107 H106:H107 K106:K107 E109:E110 H109:H110 K109:K110 F112 I112" name="Range5_1"/>
    <protectedRange sqref="K86:K89 K95 E95:E96 H95:H96" name="Range7"/>
    <protectedRange sqref="E102" name="Range9"/>
    <protectedRange sqref="E93 H91:H93 K90:K93 F113 I113 L112:L113 F115 I115 L115" name="Range11_1"/>
  </protectedRanges>
  <mergeCells count="12">
    <mergeCell ref="B9:B10"/>
    <mergeCell ref="C9:C10"/>
    <mergeCell ref="D9:D10"/>
    <mergeCell ref="D8:F8"/>
    <mergeCell ref="G8:I8"/>
    <mergeCell ref="J8:L8"/>
    <mergeCell ref="A119:K119"/>
    <mergeCell ref="A2:L2"/>
    <mergeCell ref="A3:L3"/>
    <mergeCell ref="G9:G10"/>
    <mergeCell ref="J9:J10"/>
    <mergeCell ref="A9:A10"/>
  </mergeCells>
  <printOptions/>
  <pageMargins left="0.6" right="0.25" top="0.2" bottom="0.21" header="0.17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9"/>
  <sheetViews>
    <sheetView tabSelected="1" view="pageBreakPreview" zoomScale="91" zoomScaleNormal="86" zoomScaleSheetLayoutView="91" zoomScalePageLayoutView="0" workbookViewId="0" topLeftCell="A1">
      <selection activeCell="N1" sqref="N1"/>
    </sheetView>
  </sheetViews>
  <sheetFormatPr defaultColWidth="9.140625" defaultRowHeight="12.75"/>
  <cols>
    <col min="1" max="1" width="5.140625" style="175" customWidth="1"/>
    <col min="2" max="2" width="5.421875" style="186" customWidth="1"/>
    <col min="3" max="3" width="5.7109375" style="187" customWidth="1"/>
    <col min="4" max="4" width="5.7109375" style="188" customWidth="1"/>
    <col min="5" max="5" width="58.00390625" style="179" customWidth="1"/>
    <col min="6" max="6" width="14.8515625" style="132" customWidth="1"/>
    <col min="7" max="7" width="14.00390625" style="132" customWidth="1"/>
    <col min="8" max="8" width="14.8515625" style="132" customWidth="1"/>
    <col min="9" max="9" width="16.28125" style="132" customWidth="1"/>
    <col min="10" max="11" width="14.421875" style="132" customWidth="1"/>
    <col min="12" max="12" width="13.7109375" style="132" customWidth="1"/>
    <col min="13" max="13" width="16.57421875" style="132" customWidth="1"/>
    <col min="14" max="14" width="15.140625" style="132" customWidth="1"/>
    <col min="15" max="16384" width="9.140625" style="132" customWidth="1"/>
  </cols>
  <sheetData>
    <row r="1" spans="1:14" s="7" customFormat="1" ht="14.25">
      <c r="A1" s="43"/>
      <c r="B1" s="43"/>
      <c r="C1" s="43"/>
      <c r="D1" s="43"/>
      <c r="E1" s="43"/>
      <c r="F1" s="122"/>
      <c r="G1" s="43"/>
      <c r="H1" s="43"/>
      <c r="I1" s="43"/>
      <c r="J1" s="43"/>
      <c r="K1" s="43"/>
      <c r="L1" s="43"/>
      <c r="M1" s="43"/>
      <c r="N1" s="43" t="s">
        <v>379</v>
      </c>
    </row>
    <row r="2" spans="1:14" s="7" customFormat="1" ht="17.25">
      <c r="A2" s="123"/>
      <c r="B2" s="388" t="s">
        <v>244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4" s="7" customFormat="1" ht="17.25">
      <c r="A3" s="124"/>
      <c r="B3" s="389" t="s">
        <v>380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4" s="7" customFormat="1" ht="14.25">
      <c r="A4" s="125"/>
      <c r="B4" s="390" t="s">
        <v>381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14" s="7" customFormat="1" ht="14.25">
      <c r="A5" s="125"/>
      <c r="B5" s="272"/>
      <c r="C5" s="272"/>
      <c r="D5" s="272"/>
      <c r="E5" s="272"/>
      <c r="G5" s="277">
        <v>43832</v>
      </c>
      <c r="H5" s="277">
        <v>43921</v>
      </c>
      <c r="I5" s="276" t="s">
        <v>636</v>
      </c>
      <c r="J5" s="272"/>
      <c r="K5" s="272"/>
      <c r="L5" s="272"/>
      <c r="M5" s="272"/>
      <c r="N5" s="272"/>
    </row>
    <row r="6" spans="1:13" s="7" customFormat="1" ht="14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  <c r="M6" s="43"/>
    </row>
    <row r="7" spans="1:14" s="7" customFormat="1" ht="14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7"/>
      <c r="M7" s="43"/>
      <c r="N7" s="43"/>
    </row>
    <row r="8" spans="1:13" ht="15.75" customHeight="1" thickBot="1">
      <c r="A8" s="128"/>
      <c r="B8" s="129"/>
      <c r="C8" s="130"/>
      <c r="D8" s="130"/>
      <c r="E8" s="131"/>
      <c r="F8" s="128"/>
      <c r="L8" s="33"/>
      <c r="M8" s="43" t="s">
        <v>260</v>
      </c>
    </row>
    <row r="9" spans="1:14" ht="33.75" customHeight="1" thickBot="1">
      <c r="A9" s="385" t="s">
        <v>382</v>
      </c>
      <c r="B9" s="376" t="s">
        <v>383</v>
      </c>
      <c r="C9" s="379" t="s">
        <v>384</v>
      </c>
      <c r="D9" s="379" t="s">
        <v>385</v>
      </c>
      <c r="E9" s="382" t="s">
        <v>386</v>
      </c>
      <c r="F9" s="363" t="s">
        <v>261</v>
      </c>
      <c r="G9" s="363"/>
      <c r="H9" s="364"/>
      <c r="I9" s="365" t="s">
        <v>262</v>
      </c>
      <c r="J9" s="363"/>
      <c r="K9" s="364"/>
      <c r="L9" s="365" t="s">
        <v>263</v>
      </c>
      <c r="M9" s="363"/>
      <c r="N9" s="364"/>
    </row>
    <row r="10" spans="1:14" s="137" customFormat="1" ht="26.25" customHeight="1">
      <c r="A10" s="386"/>
      <c r="B10" s="377"/>
      <c r="C10" s="380"/>
      <c r="D10" s="380"/>
      <c r="E10" s="383"/>
      <c r="F10" s="134" t="s">
        <v>387</v>
      </c>
      <c r="G10" s="135" t="s">
        <v>388</v>
      </c>
      <c r="H10" s="136"/>
      <c r="I10" s="133" t="s">
        <v>387</v>
      </c>
      <c r="J10" s="135" t="s">
        <v>389</v>
      </c>
      <c r="K10" s="136"/>
      <c r="L10" s="133" t="s">
        <v>387</v>
      </c>
      <c r="M10" s="135" t="s">
        <v>389</v>
      </c>
      <c r="N10" s="136"/>
    </row>
    <row r="11" spans="1:14" s="140" customFormat="1" ht="43.5" customHeight="1" thickBot="1">
      <c r="A11" s="387"/>
      <c r="B11" s="378"/>
      <c r="C11" s="381"/>
      <c r="D11" s="381"/>
      <c r="E11" s="384"/>
      <c r="F11" s="49" t="s">
        <v>390</v>
      </c>
      <c r="G11" s="138" t="s">
        <v>391</v>
      </c>
      <c r="H11" s="139" t="s">
        <v>392</v>
      </c>
      <c r="I11" s="51" t="s">
        <v>393</v>
      </c>
      <c r="J11" s="138" t="s">
        <v>391</v>
      </c>
      <c r="K11" s="139" t="s">
        <v>392</v>
      </c>
      <c r="L11" s="51" t="s">
        <v>394</v>
      </c>
      <c r="M11" s="138" t="s">
        <v>391</v>
      </c>
      <c r="N11" s="139" t="s">
        <v>392</v>
      </c>
    </row>
    <row r="12" spans="1:14" s="149" customFormat="1" ht="17.25">
      <c r="A12" s="141">
        <v>1</v>
      </c>
      <c r="B12" s="142">
        <v>2</v>
      </c>
      <c r="C12" s="143">
        <v>3</v>
      </c>
      <c r="D12" s="144">
        <v>4</v>
      </c>
      <c r="E12" s="145">
        <v>5</v>
      </c>
      <c r="F12" s="146">
        <v>6</v>
      </c>
      <c r="G12" s="147">
        <v>7</v>
      </c>
      <c r="H12" s="148">
        <v>8</v>
      </c>
      <c r="I12" s="146">
        <v>9</v>
      </c>
      <c r="J12" s="147">
        <v>10</v>
      </c>
      <c r="K12" s="148">
        <v>11</v>
      </c>
      <c r="L12" s="146">
        <v>12</v>
      </c>
      <c r="M12" s="147">
        <v>13</v>
      </c>
      <c r="N12" s="148">
        <v>14</v>
      </c>
    </row>
    <row r="13" spans="1:14" s="155" customFormat="1" ht="62.25" customHeight="1">
      <c r="A13" s="150">
        <v>2000</v>
      </c>
      <c r="B13" s="151" t="s">
        <v>145</v>
      </c>
      <c r="C13" s="152" t="s">
        <v>146</v>
      </c>
      <c r="D13" s="153" t="s">
        <v>146</v>
      </c>
      <c r="E13" s="154" t="s">
        <v>395</v>
      </c>
      <c r="F13" s="91">
        <f aca="true" t="shared" si="0" ref="F13:N13">SUM(F14,F48,F65,F94,F147,F167,F187,F216,F246,F277,F309)</f>
        <v>116259587.5</v>
      </c>
      <c r="G13" s="91">
        <f t="shared" si="0"/>
        <v>104969085.3</v>
      </c>
      <c r="H13" s="91">
        <f t="shared" si="0"/>
        <v>11290502.2</v>
      </c>
      <c r="I13" s="91">
        <f t="shared" si="0"/>
        <v>125507685.9</v>
      </c>
      <c r="J13" s="91">
        <f t="shared" si="0"/>
        <v>106693162.30000001</v>
      </c>
      <c r="K13" s="91">
        <f t="shared" si="0"/>
        <v>18814523.6</v>
      </c>
      <c r="L13" s="91">
        <f t="shared" si="0"/>
        <v>11056668.6405</v>
      </c>
      <c r="M13" s="91">
        <f t="shared" si="0"/>
        <v>11254403.789099999</v>
      </c>
      <c r="N13" s="92">
        <f t="shared" si="0"/>
        <v>-197735.1485999999</v>
      </c>
    </row>
    <row r="14" spans="1:14" s="159" customFormat="1" ht="64.5" customHeight="1">
      <c r="A14" s="156">
        <v>2100</v>
      </c>
      <c r="B14" s="157" t="s">
        <v>33</v>
      </c>
      <c r="C14" s="158" t="s">
        <v>12</v>
      </c>
      <c r="D14" s="158" t="s">
        <v>12</v>
      </c>
      <c r="E14" s="154" t="s">
        <v>396</v>
      </c>
      <c r="F14" s="91">
        <f aca="true" t="shared" si="1" ref="F14:N14">SUM(F16,F21,F25,F30,F33,F36,F39,F42)</f>
        <v>10261980.399999999</v>
      </c>
      <c r="G14" s="91">
        <f t="shared" si="1"/>
        <v>9606475.1</v>
      </c>
      <c r="H14" s="91">
        <f t="shared" si="1"/>
        <v>655505.3</v>
      </c>
      <c r="I14" s="91">
        <f t="shared" si="1"/>
        <v>10303283</v>
      </c>
      <c r="J14" s="91">
        <f t="shared" si="1"/>
        <v>9637162.4</v>
      </c>
      <c r="K14" s="91">
        <f t="shared" si="1"/>
        <v>666120.6</v>
      </c>
      <c r="L14" s="91">
        <f t="shared" si="1"/>
        <v>1435224.4300000002</v>
      </c>
      <c r="M14" s="91">
        <f t="shared" si="1"/>
        <v>1425516.6840000001</v>
      </c>
      <c r="N14" s="92">
        <f t="shared" si="1"/>
        <v>9707.746</v>
      </c>
    </row>
    <row r="15" spans="1:14" ht="18" customHeight="1">
      <c r="A15" s="156"/>
      <c r="B15" s="160"/>
      <c r="C15" s="161"/>
      <c r="D15" s="161"/>
      <c r="E15" s="162" t="s">
        <v>268</v>
      </c>
      <c r="F15" s="75"/>
      <c r="G15" s="75"/>
      <c r="H15" s="75"/>
      <c r="I15" s="75"/>
      <c r="J15" s="75"/>
      <c r="K15" s="75"/>
      <c r="L15" s="75"/>
      <c r="M15" s="75"/>
      <c r="N15" s="76"/>
    </row>
    <row r="16" spans="1:14" s="163" customFormat="1" ht="45" customHeight="1">
      <c r="A16" s="156">
        <v>2110</v>
      </c>
      <c r="B16" s="160" t="s">
        <v>33</v>
      </c>
      <c r="C16" s="161" t="s">
        <v>13</v>
      </c>
      <c r="D16" s="161" t="s">
        <v>12</v>
      </c>
      <c r="E16" s="162" t="s">
        <v>397</v>
      </c>
      <c r="F16" s="75">
        <f>SUM(F18:F20)</f>
        <v>9693564.7</v>
      </c>
      <c r="G16" s="75">
        <f aca="true" t="shared" si="2" ref="G16:N16">SUM(G18:G20)</f>
        <v>9401693</v>
      </c>
      <c r="H16" s="75">
        <f t="shared" si="2"/>
        <v>291871.7</v>
      </c>
      <c r="I16" s="75">
        <f t="shared" si="2"/>
        <v>9732427.3</v>
      </c>
      <c r="J16" s="75">
        <f t="shared" si="2"/>
        <v>9432380.3</v>
      </c>
      <c r="K16" s="75">
        <f t="shared" si="2"/>
        <v>300047</v>
      </c>
      <c r="L16" s="75">
        <f t="shared" si="2"/>
        <v>1402368.8360000001</v>
      </c>
      <c r="M16" s="75">
        <f t="shared" si="2"/>
        <v>1401101.09</v>
      </c>
      <c r="N16" s="76">
        <f t="shared" si="2"/>
        <v>1267.746</v>
      </c>
    </row>
    <row r="17" spans="1:14" s="163" customFormat="1" ht="12" customHeight="1">
      <c r="A17" s="156"/>
      <c r="B17" s="160"/>
      <c r="C17" s="161"/>
      <c r="D17" s="161"/>
      <c r="E17" s="162" t="s">
        <v>398</v>
      </c>
      <c r="F17" s="75"/>
      <c r="G17" s="75"/>
      <c r="H17" s="75"/>
      <c r="I17" s="75"/>
      <c r="J17" s="75"/>
      <c r="K17" s="75"/>
      <c r="L17" s="75"/>
      <c r="M17" s="75"/>
      <c r="N17" s="76"/>
    </row>
    <row r="18" spans="1:14" ht="20.25" customHeight="1">
      <c r="A18" s="156">
        <v>2111</v>
      </c>
      <c r="B18" s="160" t="s">
        <v>33</v>
      </c>
      <c r="C18" s="161" t="s">
        <v>13</v>
      </c>
      <c r="D18" s="161" t="s">
        <v>13</v>
      </c>
      <c r="E18" s="162" t="s">
        <v>399</v>
      </c>
      <c r="F18" s="75">
        <f>SUM(G18:H18)</f>
        <v>9679564.7</v>
      </c>
      <c r="G18" s="75">
        <v>9387693</v>
      </c>
      <c r="H18" s="75">
        <v>291871.7</v>
      </c>
      <c r="I18" s="75">
        <f>SUM(J18:K18)</f>
        <v>9718427.3</v>
      </c>
      <c r="J18" s="75">
        <v>9418380.3</v>
      </c>
      <c r="K18" s="75">
        <v>300047</v>
      </c>
      <c r="L18" s="75">
        <f>SUM(M18:N18)</f>
        <v>1402368.8360000001</v>
      </c>
      <c r="M18" s="75">
        <v>1401101.09</v>
      </c>
      <c r="N18" s="76">
        <v>1267.746</v>
      </c>
    </row>
    <row r="19" spans="1:14" ht="23.25" customHeight="1">
      <c r="A19" s="156">
        <v>2112</v>
      </c>
      <c r="B19" s="160" t="s">
        <v>33</v>
      </c>
      <c r="C19" s="161" t="s">
        <v>13</v>
      </c>
      <c r="D19" s="161" t="s">
        <v>14</v>
      </c>
      <c r="E19" s="162" t="s">
        <v>400</v>
      </c>
      <c r="F19" s="75">
        <f>SUM(G19:H19)</f>
        <v>0</v>
      </c>
      <c r="G19" s="75">
        <v>0</v>
      </c>
      <c r="H19" s="75">
        <v>0</v>
      </c>
      <c r="I19" s="75">
        <f>SUM(J19:K19)</f>
        <v>0</v>
      </c>
      <c r="J19" s="75">
        <v>0</v>
      </c>
      <c r="K19" s="75">
        <v>0</v>
      </c>
      <c r="L19" s="75">
        <f>SUM(M19:N19)</f>
        <v>0</v>
      </c>
      <c r="M19" s="75">
        <v>0</v>
      </c>
      <c r="N19" s="76">
        <v>0</v>
      </c>
    </row>
    <row r="20" spans="1:14" ht="18.75" customHeight="1">
      <c r="A20" s="156">
        <v>2113</v>
      </c>
      <c r="B20" s="160" t="s">
        <v>33</v>
      </c>
      <c r="C20" s="161" t="s">
        <v>13</v>
      </c>
      <c r="D20" s="161" t="s">
        <v>193</v>
      </c>
      <c r="E20" s="162" t="s">
        <v>401</v>
      </c>
      <c r="F20" s="75">
        <f>SUM(G20:H20)</f>
        <v>14000</v>
      </c>
      <c r="G20" s="75">
        <v>14000</v>
      </c>
      <c r="H20" s="75">
        <v>0</v>
      </c>
      <c r="I20" s="75">
        <f>SUM(J20:K20)</f>
        <v>14000</v>
      </c>
      <c r="J20" s="75">
        <v>14000</v>
      </c>
      <c r="K20" s="75">
        <v>0</v>
      </c>
      <c r="L20" s="75">
        <f>SUM(M20:N20)</f>
        <v>0</v>
      </c>
      <c r="M20" s="75">
        <v>0</v>
      </c>
      <c r="N20" s="76">
        <v>0</v>
      </c>
    </row>
    <row r="21" spans="1:14" ht="18.75" customHeight="1">
      <c r="A21" s="156">
        <v>2120</v>
      </c>
      <c r="B21" s="160" t="s">
        <v>33</v>
      </c>
      <c r="C21" s="161" t="s">
        <v>14</v>
      </c>
      <c r="D21" s="161" t="s">
        <v>12</v>
      </c>
      <c r="E21" s="164" t="s">
        <v>402</v>
      </c>
      <c r="F21" s="75">
        <f>SUM(F23:F24)</f>
        <v>0</v>
      </c>
      <c r="G21" s="75">
        <f aca="true" t="shared" si="3" ref="G21:N21">SUM(G23:G24)</f>
        <v>0</v>
      </c>
      <c r="H21" s="75">
        <f t="shared" si="3"/>
        <v>0</v>
      </c>
      <c r="I21" s="75">
        <f t="shared" si="3"/>
        <v>0</v>
      </c>
      <c r="J21" s="75">
        <f t="shared" si="3"/>
        <v>0</v>
      </c>
      <c r="K21" s="75">
        <f t="shared" si="3"/>
        <v>0</v>
      </c>
      <c r="L21" s="75">
        <f t="shared" si="3"/>
        <v>0</v>
      </c>
      <c r="M21" s="75">
        <f t="shared" si="3"/>
        <v>0</v>
      </c>
      <c r="N21" s="76">
        <f t="shared" si="3"/>
        <v>0</v>
      </c>
    </row>
    <row r="22" spans="1:14" s="163" customFormat="1" ht="12" customHeight="1">
      <c r="A22" s="156"/>
      <c r="B22" s="160"/>
      <c r="C22" s="161"/>
      <c r="D22" s="161"/>
      <c r="E22" s="162" t="s">
        <v>398</v>
      </c>
      <c r="F22" s="75"/>
      <c r="G22" s="75"/>
      <c r="H22" s="75"/>
      <c r="I22" s="75"/>
      <c r="J22" s="75"/>
      <c r="K22" s="75"/>
      <c r="L22" s="75"/>
      <c r="M22" s="75"/>
      <c r="N22" s="76"/>
    </row>
    <row r="23" spans="1:14" ht="16.5" customHeight="1">
      <c r="A23" s="156">
        <v>2121</v>
      </c>
      <c r="B23" s="160" t="s">
        <v>33</v>
      </c>
      <c r="C23" s="161" t="s">
        <v>14</v>
      </c>
      <c r="D23" s="161" t="s">
        <v>13</v>
      </c>
      <c r="E23" s="162" t="s">
        <v>403</v>
      </c>
      <c r="F23" s="75">
        <f>SUM(G23:H23)</f>
        <v>0</v>
      </c>
      <c r="G23" s="75">
        <v>0</v>
      </c>
      <c r="H23" s="75">
        <v>0</v>
      </c>
      <c r="I23" s="75">
        <f>SUM(J23:K23)</f>
        <v>0</v>
      </c>
      <c r="J23" s="75">
        <v>0</v>
      </c>
      <c r="K23" s="75">
        <v>0</v>
      </c>
      <c r="L23" s="75">
        <f>SUM(M23:N23)</f>
        <v>0</v>
      </c>
      <c r="M23" s="75">
        <v>0</v>
      </c>
      <c r="N23" s="76">
        <v>0</v>
      </c>
    </row>
    <row r="24" spans="1:14" ht="30.75" customHeight="1">
      <c r="A24" s="156">
        <v>2122</v>
      </c>
      <c r="B24" s="160" t="s">
        <v>33</v>
      </c>
      <c r="C24" s="161" t="s">
        <v>14</v>
      </c>
      <c r="D24" s="161" t="s">
        <v>14</v>
      </c>
      <c r="E24" s="162" t="s">
        <v>404</v>
      </c>
      <c r="F24" s="75">
        <f>SUM(G24:H24)</f>
        <v>0</v>
      </c>
      <c r="G24" s="75">
        <v>0</v>
      </c>
      <c r="H24" s="75">
        <v>0</v>
      </c>
      <c r="I24" s="75">
        <f>SUM(J24:K24)</f>
        <v>0</v>
      </c>
      <c r="J24" s="75">
        <v>0</v>
      </c>
      <c r="K24" s="75">
        <v>0</v>
      </c>
      <c r="L24" s="75">
        <f>SUM(M24:N24)</f>
        <v>0</v>
      </c>
      <c r="M24" s="75">
        <v>0</v>
      </c>
      <c r="N24" s="76">
        <v>0</v>
      </c>
    </row>
    <row r="25" spans="1:14" ht="18" customHeight="1">
      <c r="A25" s="156">
        <v>2130</v>
      </c>
      <c r="B25" s="160" t="s">
        <v>33</v>
      </c>
      <c r="C25" s="161" t="s">
        <v>193</v>
      </c>
      <c r="D25" s="161" t="s">
        <v>12</v>
      </c>
      <c r="E25" s="164" t="s">
        <v>405</v>
      </c>
      <c r="F25" s="75">
        <f>SUM(F27:F29)</f>
        <v>95245.70000000001</v>
      </c>
      <c r="G25" s="75">
        <f aca="true" t="shared" si="4" ref="G25:N25">SUM(G27:G29)</f>
        <v>93632.1</v>
      </c>
      <c r="H25" s="75">
        <f t="shared" si="4"/>
        <v>1613.6</v>
      </c>
      <c r="I25" s="75">
        <f t="shared" si="4"/>
        <v>95245.70000000001</v>
      </c>
      <c r="J25" s="75">
        <f t="shared" si="4"/>
        <v>93632.1</v>
      </c>
      <c r="K25" s="75">
        <f t="shared" si="4"/>
        <v>1613.6</v>
      </c>
      <c r="L25" s="75">
        <f t="shared" si="4"/>
        <v>12709.592</v>
      </c>
      <c r="M25" s="75">
        <f t="shared" si="4"/>
        <v>12709.592</v>
      </c>
      <c r="N25" s="76">
        <f t="shared" si="4"/>
        <v>0</v>
      </c>
    </row>
    <row r="26" spans="1:14" s="163" customFormat="1" ht="14.25" customHeight="1">
      <c r="A26" s="156"/>
      <c r="B26" s="160"/>
      <c r="C26" s="161"/>
      <c r="D26" s="161"/>
      <c r="E26" s="162" t="s">
        <v>398</v>
      </c>
      <c r="F26" s="75"/>
      <c r="G26" s="75"/>
      <c r="H26" s="75"/>
      <c r="I26" s="75"/>
      <c r="J26" s="75"/>
      <c r="K26" s="75"/>
      <c r="L26" s="75"/>
      <c r="M26" s="75"/>
      <c r="N26" s="76"/>
    </row>
    <row r="27" spans="1:14" ht="31.5" customHeight="1">
      <c r="A27" s="156">
        <v>2131</v>
      </c>
      <c r="B27" s="160" t="s">
        <v>33</v>
      </c>
      <c r="C27" s="161" t="s">
        <v>193</v>
      </c>
      <c r="D27" s="161" t="s">
        <v>13</v>
      </c>
      <c r="E27" s="162" t="s">
        <v>406</v>
      </c>
      <c r="F27" s="75">
        <f>SUM(G27:H27)</f>
        <v>95245.70000000001</v>
      </c>
      <c r="G27" s="75">
        <v>93632.1</v>
      </c>
      <c r="H27" s="75">
        <v>1613.6</v>
      </c>
      <c r="I27" s="75">
        <f>SUM(J27:K27)</f>
        <v>95245.70000000001</v>
      </c>
      <c r="J27" s="75">
        <v>93632.1</v>
      </c>
      <c r="K27" s="75">
        <v>1613.6</v>
      </c>
      <c r="L27" s="75">
        <f>SUM(M27:N27)</f>
        <v>12709.592</v>
      </c>
      <c r="M27" s="75">
        <v>12709.592</v>
      </c>
      <c r="N27" s="76">
        <v>0</v>
      </c>
    </row>
    <row r="28" spans="1:14" ht="24.75" customHeight="1">
      <c r="A28" s="156">
        <v>2132</v>
      </c>
      <c r="B28" s="160" t="s">
        <v>33</v>
      </c>
      <c r="C28" s="161">
        <v>3</v>
      </c>
      <c r="D28" s="161">
        <v>2</v>
      </c>
      <c r="E28" s="162" t="s">
        <v>407</v>
      </c>
      <c r="F28" s="75">
        <f>SUM(G28:H28)</f>
        <v>0</v>
      </c>
      <c r="G28" s="75">
        <v>0</v>
      </c>
      <c r="H28" s="75">
        <v>0</v>
      </c>
      <c r="I28" s="75">
        <f>SUM(J28:K28)</f>
        <v>0</v>
      </c>
      <c r="J28" s="75">
        <v>0</v>
      </c>
      <c r="K28" s="75">
        <v>0</v>
      </c>
      <c r="L28" s="75">
        <f>SUM(M28:N28)</f>
        <v>0</v>
      </c>
      <c r="M28" s="75">
        <v>0</v>
      </c>
      <c r="N28" s="76">
        <v>0</v>
      </c>
    </row>
    <row r="29" spans="1:14" ht="20.25" customHeight="1">
      <c r="A29" s="156">
        <v>2133</v>
      </c>
      <c r="B29" s="160" t="s">
        <v>33</v>
      </c>
      <c r="C29" s="161">
        <v>3</v>
      </c>
      <c r="D29" s="161">
        <v>3</v>
      </c>
      <c r="E29" s="162" t="s">
        <v>408</v>
      </c>
      <c r="F29" s="75">
        <f>SUM(G29:H29)</f>
        <v>0</v>
      </c>
      <c r="G29" s="75">
        <v>0</v>
      </c>
      <c r="H29" s="75">
        <v>0</v>
      </c>
      <c r="I29" s="75">
        <f>SUM(J29:K29)</f>
        <v>0</v>
      </c>
      <c r="J29" s="75">
        <v>0</v>
      </c>
      <c r="K29" s="75">
        <v>0</v>
      </c>
      <c r="L29" s="75">
        <f>SUM(M29:N29)</f>
        <v>0</v>
      </c>
      <c r="M29" s="75">
        <v>0</v>
      </c>
      <c r="N29" s="76">
        <v>0</v>
      </c>
    </row>
    <row r="30" spans="1:14" ht="21.75" customHeight="1">
      <c r="A30" s="156">
        <v>2140</v>
      </c>
      <c r="B30" s="160" t="s">
        <v>33</v>
      </c>
      <c r="C30" s="161">
        <v>4</v>
      </c>
      <c r="D30" s="161">
        <v>0</v>
      </c>
      <c r="E30" s="164" t="s">
        <v>409</v>
      </c>
      <c r="F30" s="75">
        <f>SUM(F32)</f>
        <v>0</v>
      </c>
      <c r="G30" s="75">
        <f aca="true" t="shared" si="5" ref="G30:N30">SUM(G32)</f>
        <v>0</v>
      </c>
      <c r="H30" s="75">
        <f t="shared" si="5"/>
        <v>0</v>
      </c>
      <c r="I30" s="75">
        <f t="shared" si="5"/>
        <v>0</v>
      </c>
      <c r="J30" s="75">
        <f t="shared" si="5"/>
        <v>0</v>
      </c>
      <c r="K30" s="75">
        <f t="shared" si="5"/>
        <v>0</v>
      </c>
      <c r="L30" s="75">
        <f t="shared" si="5"/>
        <v>0</v>
      </c>
      <c r="M30" s="75">
        <f t="shared" si="5"/>
        <v>0</v>
      </c>
      <c r="N30" s="76">
        <f t="shared" si="5"/>
        <v>0</v>
      </c>
    </row>
    <row r="31" spans="1:14" s="163" customFormat="1" ht="15" customHeight="1">
      <c r="A31" s="156"/>
      <c r="B31" s="160"/>
      <c r="C31" s="161"/>
      <c r="D31" s="161"/>
      <c r="E31" s="162" t="s">
        <v>398</v>
      </c>
      <c r="F31" s="75"/>
      <c r="G31" s="75"/>
      <c r="H31" s="75"/>
      <c r="I31" s="75"/>
      <c r="J31" s="75"/>
      <c r="K31" s="75"/>
      <c r="L31" s="75"/>
      <c r="M31" s="75"/>
      <c r="N31" s="76"/>
    </row>
    <row r="32" spans="1:14" ht="17.25" customHeight="1">
      <c r="A32" s="156">
        <v>2141</v>
      </c>
      <c r="B32" s="160" t="s">
        <v>33</v>
      </c>
      <c r="C32" s="161">
        <v>4</v>
      </c>
      <c r="D32" s="161">
        <v>1</v>
      </c>
      <c r="E32" s="162" t="s">
        <v>409</v>
      </c>
      <c r="F32" s="75">
        <f>SUM(G32:H32)</f>
        <v>0</v>
      </c>
      <c r="G32" s="75">
        <v>0</v>
      </c>
      <c r="H32" s="75">
        <v>0</v>
      </c>
      <c r="I32" s="75">
        <f>SUM(J32:K32)</f>
        <v>0</v>
      </c>
      <c r="J32" s="75">
        <v>0</v>
      </c>
      <c r="K32" s="75">
        <v>0</v>
      </c>
      <c r="L32" s="75">
        <f>SUM(M32:N32)</f>
        <v>0</v>
      </c>
      <c r="M32" s="75">
        <v>0</v>
      </c>
      <c r="N32" s="76">
        <v>0</v>
      </c>
    </row>
    <row r="33" spans="1:14" ht="36.75" customHeight="1">
      <c r="A33" s="156">
        <v>2150</v>
      </c>
      <c r="B33" s="160" t="s">
        <v>33</v>
      </c>
      <c r="C33" s="161">
        <v>5</v>
      </c>
      <c r="D33" s="161">
        <v>0</v>
      </c>
      <c r="E33" s="164" t="s">
        <v>410</v>
      </c>
      <c r="F33" s="75">
        <f>SUM(F35)</f>
        <v>362020</v>
      </c>
      <c r="G33" s="75">
        <f aca="true" t="shared" si="6" ref="G33:N33">SUM(G35)</f>
        <v>0</v>
      </c>
      <c r="H33" s="75">
        <f t="shared" si="6"/>
        <v>362020</v>
      </c>
      <c r="I33" s="75">
        <f t="shared" si="6"/>
        <v>364460</v>
      </c>
      <c r="J33" s="75">
        <f t="shared" si="6"/>
        <v>0</v>
      </c>
      <c r="K33" s="75">
        <f t="shared" si="6"/>
        <v>364460</v>
      </c>
      <c r="L33" s="75">
        <f t="shared" si="6"/>
        <v>8440</v>
      </c>
      <c r="M33" s="75">
        <f t="shared" si="6"/>
        <v>0</v>
      </c>
      <c r="N33" s="76">
        <f t="shared" si="6"/>
        <v>8440</v>
      </c>
    </row>
    <row r="34" spans="1:14" s="163" customFormat="1" ht="16.5" customHeight="1">
      <c r="A34" s="156"/>
      <c r="B34" s="160"/>
      <c r="C34" s="161"/>
      <c r="D34" s="161"/>
      <c r="E34" s="162" t="s">
        <v>398</v>
      </c>
      <c r="F34" s="75"/>
      <c r="G34" s="75"/>
      <c r="H34" s="75"/>
      <c r="I34" s="75"/>
      <c r="J34" s="75"/>
      <c r="K34" s="75"/>
      <c r="L34" s="75"/>
      <c r="M34" s="75"/>
      <c r="N34" s="76"/>
    </row>
    <row r="35" spans="1:14" ht="27.75" customHeight="1">
      <c r="A35" s="156">
        <v>2151</v>
      </c>
      <c r="B35" s="160" t="s">
        <v>33</v>
      </c>
      <c r="C35" s="161">
        <v>5</v>
      </c>
      <c r="D35" s="161">
        <v>1</v>
      </c>
      <c r="E35" s="162" t="s">
        <v>410</v>
      </c>
      <c r="F35" s="75">
        <f>SUM(G35:H35)</f>
        <v>362020</v>
      </c>
      <c r="G35" s="75">
        <v>0</v>
      </c>
      <c r="H35" s="75">
        <v>362020</v>
      </c>
      <c r="I35" s="75">
        <f>SUM(J35:K35)</f>
        <v>364460</v>
      </c>
      <c r="J35" s="75">
        <v>0</v>
      </c>
      <c r="K35" s="75">
        <v>364460</v>
      </c>
      <c r="L35" s="75">
        <f>SUM(M35:N35)</f>
        <v>8440</v>
      </c>
      <c r="M35" s="75">
        <v>0</v>
      </c>
      <c r="N35" s="76">
        <v>8440</v>
      </c>
    </row>
    <row r="36" spans="1:14" ht="33.75" customHeight="1">
      <c r="A36" s="156">
        <v>2160</v>
      </c>
      <c r="B36" s="160" t="s">
        <v>33</v>
      </c>
      <c r="C36" s="161">
        <v>6</v>
      </c>
      <c r="D36" s="161">
        <v>0</v>
      </c>
      <c r="E36" s="164" t="s">
        <v>411</v>
      </c>
      <c r="F36" s="75">
        <f>SUM(F38)</f>
        <v>111150</v>
      </c>
      <c r="G36" s="75">
        <f aca="true" t="shared" si="7" ref="G36:N36">SUM(G38)</f>
        <v>111150</v>
      </c>
      <c r="H36" s="75">
        <f t="shared" si="7"/>
        <v>0</v>
      </c>
      <c r="I36" s="75">
        <f t="shared" si="7"/>
        <v>111150</v>
      </c>
      <c r="J36" s="75">
        <f t="shared" si="7"/>
        <v>111150</v>
      </c>
      <c r="K36" s="75">
        <f t="shared" si="7"/>
        <v>0</v>
      </c>
      <c r="L36" s="75">
        <f t="shared" si="7"/>
        <v>11706.002</v>
      </c>
      <c r="M36" s="75">
        <f t="shared" si="7"/>
        <v>11706.002</v>
      </c>
      <c r="N36" s="76">
        <f t="shared" si="7"/>
        <v>0</v>
      </c>
    </row>
    <row r="37" spans="1:14" s="163" customFormat="1" ht="14.25" customHeight="1">
      <c r="A37" s="156"/>
      <c r="B37" s="160"/>
      <c r="C37" s="161"/>
      <c r="D37" s="161"/>
      <c r="E37" s="162" t="s">
        <v>398</v>
      </c>
      <c r="F37" s="75"/>
      <c r="G37" s="75"/>
      <c r="H37" s="75"/>
      <c r="I37" s="75"/>
      <c r="J37" s="75"/>
      <c r="K37" s="75"/>
      <c r="L37" s="75"/>
      <c r="M37" s="75"/>
      <c r="N37" s="76"/>
    </row>
    <row r="38" spans="1:14" ht="28.5" customHeight="1">
      <c r="A38" s="156">
        <v>2161</v>
      </c>
      <c r="B38" s="160" t="s">
        <v>33</v>
      </c>
      <c r="C38" s="161">
        <v>6</v>
      </c>
      <c r="D38" s="161">
        <v>1</v>
      </c>
      <c r="E38" s="162" t="s">
        <v>412</v>
      </c>
      <c r="F38" s="75">
        <f>SUM(G38:H38)</f>
        <v>111150</v>
      </c>
      <c r="G38" s="75">
        <v>111150</v>
      </c>
      <c r="H38" s="75">
        <v>0</v>
      </c>
      <c r="I38" s="75">
        <f>SUM(J38:K38)</f>
        <v>111150</v>
      </c>
      <c r="J38" s="75">
        <v>111150</v>
      </c>
      <c r="K38" s="75">
        <v>0</v>
      </c>
      <c r="L38" s="75">
        <f>SUM(M38:N38)</f>
        <v>11706.002</v>
      </c>
      <c r="M38" s="75">
        <v>11706.002</v>
      </c>
      <c r="N38" s="76">
        <v>0</v>
      </c>
    </row>
    <row r="39" spans="1:14" ht="17.25">
      <c r="A39" s="156">
        <v>2170</v>
      </c>
      <c r="B39" s="160" t="s">
        <v>33</v>
      </c>
      <c r="C39" s="161">
        <v>7</v>
      </c>
      <c r="D39" s="161">
        <v>0</v>
      </c>
      <c r="E39" s="164" t="s">
        <v>413</v>
      </c>
      <c r="F39" s="75">
        <f>SUM(F41)</f>
        <v>0</v>
      </c>
      <c r="G39" s="75">
        <f aca="true" t="shared" si="8" ref="G39:N39">SUM(G41)</f>
        <v>0</v>
      </c>
      <c r="H39" s="75">
        <f t="shared" si="8"/>
        <v>0</v>
      </c>
      <c r="I39" s="75">
        <f t="shared" si="8"/>
        <v>0</v>
      </c>
      <c r="J39" s="75">
        <f t="shared" si="8"/>
        <v>0</v>
      </c>
      <c r="K39" s="75">
        <f t="shared" si="8"/>
        <v>0</v>
      </c>
      <c r="L39" s="75">
        <f t="shared" si="8"/>
        <v>0</v>
      </c>
      <c r="M39" s="75">
        <f t="shared" si="8"/>
        <v>0</v>
      </c>
      <c r="N39" s="76">
        <f t="shared" si="8"/>
        <v>0</v>
      </c>
    </row>
    <row r="40" spans="1:14" s="163" customFormat="1" ht="14.25" customHeight="1">
      <c r="A40" s="156"/>
      <c r="B40" s="160"/>
      <c r="C40" s="161"/>
      <c r="D40" s="161"/>
      <c r="E40" s="162" t="s">
        <v>398</v>
      </c>
      <c r="F40" s="75"/>
      <c r="G40" s="75"/>
      <c r="H40" s="75"/>
      <c r="I40" s="75"/>
      <c r="J40" s="75"/>
      <c r="K40" s="75"/>
      <c r="L40" s="75"/>
      <c r="M40" s="75"/>
      <c r="N40" s="76"/>
    </row>
    <row r="41" spans="1:14" ht="17.25">
      <c r="A41" s="156">
        <v>2171</v>
      </c>
      <c r="B41" s="160" t="s">
        <v>33</v>
      </c>
      <c r="C41" s="161">
        <v>7</v>
      </c>
      <c r="D41" s="161">
        <v>1</v>
      </c>
      <c r="E41" s="162" t="s">
        <v>413</v>
      </c>
      <c r="F41" s="75">
        <f>SUM(G41:H41)</f>
        <v>0</v>
      </c>
      <c r="G41" s="75">
        <v>0</v>
      </c>
      <c r="H41" s="75">
        <v>0</v>
      </c>
      <c r="I41" s="75">
        <f>SUM(J41:K41)</f>
        <v>0</v>
      </c>
      <c r="J41" s="75">
        <v>0</v>
      </c>
      <c r="K41" s="75">
        <v>0</v>
      </c>
      <c r="L41" s="75">
        <f>SUM(M41:N41)</f>
        <v>0</v>
      </c>
      <c r="M41" s="75">
        <v>0</v>
      </c>
      <c r="N41" s="76">
        <v>0</v>
      </c>
    </row>
    <row r="42" spans="1:14" ht="29.25" customHeight="1">
      <c r="A42" s="156">
        <v>2180</v>
      </c>
      <c r="B42" s="160" t="s">
        <v>33</v>
      </c>
      <c r="C42" s="161">
        <v>8</v>
      </c>
      <c r="D42" s="161">
        <v>0</v>
      </c>
      <c r="E42" s="164" t="s">
        <v>414</v>
      </c>
      <c r="F42" s="75">
        <f>SUM(F44)</f>
        <v>0</v>
      </c>
      <c r="G42" s="75">
        <f aca="true" t="shared" si="9" ref="G42:N42">SUM(G44)</f>
        <v>0</v>
      </c>
      <c r="H42" s="75">
        <f t="shared" si="9"/>
        <v>0</v>
      </c>
      <c r="I42" s="75">
        <f t="shared" si="9"/>
        <v>0</v>
      </c>
      <c r="J42" s="75">
        <f t="shared" si="9"/>
        <v>0</v>
      </c>
      <c r="K42" s="75">
        <f t="shared" si="9"/>
        <v>0</v>
      </c>
      <c r="L42" s="75">
        <f t="shared" si="9"/>
        <v>0</v>
      </c>
      <c r="M42" s="75">
        <f t="shared" si="9"/>
        <v>0</v>
      </c>
      <c r="N42" s="76">
        <f t="shared" si="9"/>
        <v>0</v>
      </c>
    </row>
    <row r="43" spans="1:14" s="163" customFormat="1" ht="18.75" customHeight="1">
      <c r="A43" s="156"/>
      <c r="B43" s="160"/>
      <c r="C43" s="161"/>
      <c r="D43" s="161"/>
      <c r="E43" s="162" t="s">
        <v>398</v>
      </c>
      <c r="F43" s="75"/>
      <c r="G43" s="75"/>
      <c r="H43" s="75"/>
      <c r="I43" s="75"/>
      <c r="J43" s="75"/>
      <c r="K43" s="75"/>
      <c r="L43" s="75"/>
      <c r="M43" s="75"/>
      <c r="N43" s="76"/>
    </row>
    <row r="44" spans="1:14" ht="28.5" customHeight="1">
      <c r="A44" s="156">
        <v>2181</v>
      </c>
      <c r="B44" s="160" t="s">
        <v>33</v>
      </c>
      <c r="C44" s="161">
        <v>8</v>
      </c>
      <c r="D44" s="161">
        <v>1</v>
      </c>
      <c r="E44" s="162" t="s">
        <v>414</v>
      </c>
      <c r="F44" s="75">
        <f>SUM(F46:F47)</f>
        <v>0</v>
      </c>
      <c r="G44" s="75">
        <f aca="true" t="shared" si="10" ref="G44:N44">SUM(G46:G47)</f>
        <v>0</v>
      </c>
      <c r="H44" s="75">
        <f t="shared" si="10"/>
        <v>0</v>
      </c>
      <c r="I44" s="75">
        <f t="shared" si="10"/>
        <v>0</v>
      </c>
      <c r="J44" s="75">
        <f t="shared" si="10"/>
        <v>0</v>
      </c>
      <c r="K44" s="75">
        <f t="shared" si="10"/>
        <v>0</v>
      </c>
      <c r="L44" s="75">
        <f t="shared" si="10"/>
        <v>0</v>
      </c>
      <c r="M44" s="75">
        <f t="shared" si="10"/>
        <v>0</v>
      </c>
      <c r="N44" s="76">
        <f t="shared" si="10"/>
        <v>0</v>
      </c>
    </row>
    <row r="45" spans="1:14" ht="17.25">
      <c r="A45" s="156"/>
      <c r="B45" s="160"/>
      <c r="C45" s="161"/>
      <c r="D45" s="161"/>
      <c r="E45" s="162" t="s">
        <v>398</v>
      </c>
      <c r="F45" s="75"/>
      <c r="G45" s="75"/>
      <c r="H45" s="75"/>
      <c r="I45" s="75"/>
      <c r="J45" s="75"/>
      <c r="K45" s="75"/>
      <c r="L45" s="75"/>
      <c r="M45" s="75"/>
      <c r="N45" s="76"/>
    </row>
    <row r="46" spans="1:14" ht="17.25">
      <c r="A46" s="156">
        <v>2182</v>
      </c>
      <c r="B46" s="160" t="s">
        <v>33</v>
      </c>
      <c r="C46" s="161">
        <v>8</v>
      </c>
      <c r="D46" s="161">
        <v>1</v>
      </c>
      <c r="E46" s="162" t="s">
        <v>415</v>
      </c>
      <c r="F46" s="75">
        <f>SUM(G46:H46)</f>
        <v>0</v>
      </c>
      <c r="G46" s="75">
        <v>0</v>
      </c>
      <c r="H46" s="75">
        <v>0</v>
      </c>
      <c r="I46" s="75">
        <f>SUM(J46:K46)</f>
        <v>0</v>
      </c>
      <c r="J46" s="75">
        <v>0</v>
      </c>
      <c r="K46" s="75">
        <v>0</v>
      </c>
      <c r="L46" s="75">
        <f>SUM(M46:N46)</f>
        <v>0</v>
      </c>
      <c r="M46" s="75">
        <v>0</v>
      </c>
      <c r="N46" s="76">
        <v>0</v>
      </c>
    </row>
    <row r="47" spans="1:14" ht="17.25">
      <c r="A47" s="156">
        <v>2183</v>
      </c>
      <c r="B47" s="160" t="s">
        <v>33</v>
      </c>
      <c r="C47" s="161">
        <v>8</v>
      </c>
      <c r="D47" s="161">
        <v>1</v>
      </c>
      <c r="E47" s="162" t="s">
        <v>416</v>
      </c>
      <c r="F47" s="75">
        <f>SUM(G47:H47)</f>
        <v>0</v>
      </c>
      <c r="G47" s="75">
        <v>0</v>
      </c>
      <c r="H47" s="75">
        <v>0</v>
      </c>
      <c r="I47" s="75">
        <f>SUM(J47:K47)</f>
        <v>0</v>
      </c>
      <c r="J47" s="75">
        <v>0</v>
      </c>
      <c r="K47" s="75">
        <v>0</v>
      </c>
      <c r="L47" s="75">
        <f>SUM(M47:N47)</f>
        <v>0</v>
      </c>
      <c r="M47" s="75">
        <v>0</v>
      </c>
      <c r="N47" s="76">
        <v>0</v>
      </c>
    </row>
    <row r="48" spans="1:14" s="166" customFormat="1" ht="36" customHeight="1">
      <c r="A48" s="165">
        <v>2200</v>
      </c>
      <c r="B48" s="157" t="s">
        <v>34</v>
      </c>
      <c r="C48" s="158">
        <v>0</v>
      </c>
      <c r="D48" s="158">
        <v>0</v>
      </c>
      <c r="E48" s="154" t="s">
        <v>417</v>
      </c>
      <c r="F48" s="91">
        <f>SUM(F50,F53,F56,F59,F62)</f>
        <v>41570</v>
      </c>
      <c r="G48" s="91">
        <f aca="true" t="shared" si="11" ref="G48:N48">SUM(G50,G53,G56,G59,G62)</f>
        <v>41570</v>
      </c>
      <c r="H48" s="91">
        <f t="shared" si="11"/>
        <v>0</v>
      </c>
      <c r="I48" s="91">
        <f t="shared" si="11"/>
        <v>46250</v>
      </c>
      <c r="J48" s="91">
        <f t="shared" si="11"/>
        <v>46250</v>
      </c>
      <c r="K48" s="91">
        <f t="shared" si="11"/>
        <v>0</v>
      </c>
      <c r="L48" s="91">
        <f t="shared" si="11"/>
        <v>0</v>
      </c>
      <c r="M48" s="91">
        <f t="shared" si="11"/>
        <v>0</v>
      </c>
      <c r="N48" s="92">
        <f t="shared" si="11"/>
        <v>0</v>
      </c>
    </row>
    <row r="49" spans="1:14" ht="26.25" customHeight="1">
      <c r="A49" s="156"/>
      <c r="B49" s="160"/>
      <c r="C49" s="161"/>
      <c r="D49" s="161"/>
      <c r="E49" s="162" t="s">
        <v>268</v>
      </c>
      <c r="F49" s="75"/>
      <c r="G49" s="75"/>
      <c r="H49" s="75"/>
      <c r="I49" s="75"/>
      <c r="J49" s="75"/>
      <c r="K49" s="75"/>
      <c r="L49" s="75"/>
      <c r="M49" s="75"/>
      <c r="N49" s="76"/>
    </row>
    <row r="50" spans="1:14" ht="21" customHeight="1">
      <c r="A50" s="156">
        <v>2210</v>
      </c>
      <c r="B50" s="160" t="s">
        <v>34</v>
      </c>
      <c r="C50" s="161">
        <v>1</v>
      </c>
      <c r="D50" s="161">
        <v>0</v>
      </c>
      <c r="E50" s="164" t="s">
        <v>418</v>
      </c>
      <c r="F50" s="75">
        <f>SUM(F52)</f>
        <v>0</v>
      </c>
      <c r="G50" s="75">
        <f aca="true" t="shared" si="12" ref="G50:N50">SUM(G52)</f>
        <v>0</v>
      </c>
      <c r="H50" s="75">
        <f t="shared" si="12"/>
        <v>0</v>
      </c>
      <c r="I50" s="75">
        <f t="shared" si="12"/>
        <v>0</v>
      </c>
      <c r="J50" s="75">
        <f t="shared" si="12"/>
        <v>0</v>
      </c>
      <c r="K50" s="75">
        <f t="shared" si="12"/>
        <v>0</v>
      </c>
      <c r="L50" s="75">
        <f t="shared" si="12"/>
        <v>0</v>
      </c>
      <c r="M50" s="75">
        <f t="shared" si="12"/>
        <v>0</v>
      </c>
      <c r="N50" s="76">
        <f t="shared" si="12"/>
        <v>0</v>
      </c>
    </row>
    <row r="51" spans="1:14" s="163" customFormat="1" ht="10.5" customHeight="1">
      <c r="A51" s="156"/>
      <c r="B51" s="160"/>
      <c r="C51" s="161"/>
      <c r="D51" s="161"/>
      <c r="E51" s="162" t="s">
        <v>398</v>
      </c>
      <c r="F51" s="75"/>
      <c r="G51" s="75"/>
      <c r="H51" s="75"/>
      <c r="I51" s="75"/>
      <c r="J51" s="75"/>
      <c r="K51" s="75"/>
      <c r="L51" s="75"/>
      <c r="M51" s="75"/>
      <c r="N51" s="76"/>
    </row>
    <row r="52" spans="1:14" ht="19.5" customHeight="1">
      <c r="A52" s="156">
        <v>2211</v>
      </c>
      <c r="B52" s="160" t="s">
        <v>34</v>
      </c>
      <c r="C52" s="161">
        <v>1</v>
      </c>
      <c r="D52" s="161">
        <v>1</v>
      </c>
      <c r="E52" s="162" t="s">
        <v>418</v>
      </c>
      <c r="F52" s="75">
        <f>SUM(G52:H52)</f>
        <v>0</v>
      </c>
      <c r="G52" s="75">
        <v>0</v>
      </c>
      <c r="H52" s="75">
        <v>0</v>
      </c>
      <c r="I52" s="75">
        <f>SUM(J52:K52)</f>
        <v>0</v>
      </c>
      <c r="J52" s="75">
        <v>0</v>
      </c>
      <c r="K52" s="75">
        <v>0</v>
      </c>
      <c r="L52" s="75">
        <f>SUM(M52:N52)</f>
        <v>0</v>
      </c>
      <c r="M52" s="75">
        <v>0</v>
      </c>
      <c r="N52" s="76">
        <v>0</v>
      </c>
    </row>
    <row r="53" spans="1:14" ht="17.25" customHeight="1">
      <c r="A53" s="156">
        <v>2220</v>
      </c>
      <c r="B53" s="160" t="s">
        <v>34</v>
      </c>
      <c r="C53" s="161">
        <v>2</v>
      </c>
      <c r="D53" s="161">
        <v>0</v>
      </c>
      <c r="E53" s="164" t="s">
        <v>419</v>
      </c>
      <c r="F53" s="75">
        <f>SUM(F55)</f>
        <v>16000</v>
      </c>
      <c r="G53" s="75">
        <f aca="true" t="shared" si="13" ref="G53:N53">SUM(G55)</f>
        <v>16000</v>
      </c>
      <c r="H53" s="75">
        <f t="shared" si="13"/>
        <v>0</v>
      </c>
      <c r="I53" s="75">
        <f t="shared" si="13"/>
        <v>16000</v>
      </c>
      <c r="J53" s="75">
        <f t="shared" si="13"/>
        <v>16000</v>
      </c>
      <c r="K53" s="75">
        <f t="shared" si="13"/>
        <v>0</v>
      </c>
      <c r="L53" s="75">
        <f t="shared" si="13"/>
        <v>0</v>
      </c>
      <c r="M53" s="75">
        <f t="shared" si="13"/>
        <v>0</v>
      </c>
      <c r="N53" s="76">
        <f t="shared" si="13"/>
        <v>0</v>
      </c>
    </row>
    <row r="54" spans="1:14" s="163" customFormat="1" ht="10.5" customHeight="1">
      <c r="A54" s="156"/>
      <c r="B54" s="160"/>
      <c r="C54" s="161"/>
      <c r="D54" s="161"/>
      <c r="E54" s="162" t="s">
        <v>398</v>
      </c>
      <c r="F54" s="75"/>
      <c r="G54" s="75"/>
      <c r="H54" s="75"/>
      <c r="I54" s="75"/>
      <c r="J54" s="75"/>
      <c r="K54" s="75"/>
      <c r="L54" s="75"/>
      <c r="M54" s="75"/>
      <c r="N54" s="76"/>
    </row>
    <row r="55" spans="1:14" ht="15.75" customHeight="1">
      <c r="A55" s="156">
        <v>2221</v>
      </c>
      <c r="B55" s="160" t="s">
        <v>34</v>
      </c>
      <c r="C55" s="161">
        <v>2</v>
      </c>
      <c r="D55" s="161">
        <v>1</v>
      </c>
      <c r="E55" s="162" t="s">
        <v>419</v>
      </c>
      <c r="F55" s="75">
        <f>SUM(G55:H55)</f>
        <v>16000</v>
      </c>
      <c r="G55" s="75">
        <v>16000</v>
      </c>
      <c r="H55" s="75">
        <v>0</v>
      </c>
      <c r="I55" s="75">
        <f>SUM(J55:K55)</f>
        <v>16000</v>
      </c>
      <c r="J55" s="75">
        <v>16000</v>
      </c>
      <c r="K55" s="75">
        <v>0</v>
      </c>
      <c r="L55" s="75">
        <f>SUM(M55:N55)</f>
        <v>0</v>
      </c>
      <c r="M55" s="75">
        <v>0</v>
      </c>
      <c r="N55" s="76">
        <v>0</v>
      </c>
    </row>
    <row r="56" spans="1:14" ht="17.25" customHeight="1">
      <c r="A56" s="156">
        <v>2230</v>
      </c>
      <c r="B56" s="160" t="s">
        <v>34</v>
      </c>
      <c r="C56" s="161">
        <v>3</v>
      </c>
      <c r="D56" s="161">
        <v>0</v>
      </c>
      <c r="E56" s="164" t="s">
        <v>420</v>
      </c>
      <c r="F56" s="75">
        <f>SUM(F58)</f>
        <v>0</v>
      </c>
      <c r="G56" s="75">
        <f aca="true" t="shared" si="14" ref="G56:N56">SUM(G58)</f>
        <v>0</v>
      </c>
      <c r="H56" s="75">
        <f t="shared" si="14"/>
        <v>0</v>
      </c>
      <c r="I56" s="75">
        <f t="shared" si="14"/>
        <v>0</v>
      </c>
      <c r="J56" s="75">
        <f t="shared" si="14"/>
        <v>0</v>
      </c>
      <c r="K56" s="75">
        <f t="shared" si="14"/>
        <v>0</v>
      </c>
      <c r="L56" s="75">
        <f t="shared" si="14"/>
        <v>0</v>
      </c>
      <c r="M56" s="75">
        <f t="shared" si="14"/>
        <v>0</v>
      </c>
      <c r="N56" s="76">
        <f t="shared" si="14"/>
        <v>0</v>
      </c>
    </row>
    <row r="57" spans="1:14" s="163" customFormat="1" ht="14.25" customHeight="1">
      <c r="A57" s="156"/>
      <c r="B57" s="160"/>
      <c r="C57" s="161"/>
      <c r="D57" s="161"/>
      <c r="E57" s="162" t="s">
        <v>398</v>
      </c>
      <c r="F57" s="75"/>
      <c r="G57" s="75"/>
      <c r="H57" s="75"/>
      <c r="I57" s="75"/>
      <c r="J57" s="75"/>
      <c r="K57" s="75"/>
      <c r="L57" s="75"/>
      <c r="M57" s="75"/>
      <c r="N57" s="76"/>
    </row>
    <row r="58" spans="1:14" ht="19.5" customHeight="1">
      <c r="A58" s="156">
        <v>2231</v>
      </c>
      <c r="B58" s="160" t="s">
        <v>34</v>
      </c>
      <c r="C58" s="161">
        <v>3</v>
      </c>
      <c r="D58" s="161">
        <v>1</v>
      </c>
      <c r="E58" s="162" t="s">
        <v>420</v>
      </c>
      <c r="F58" s="75">
        <f>SUM(G58:H58)</f>
        <v>0</v>
      </c>
      <c r="G58" s="75">
        <v>0</v>
      </c>
      <c r="H58" s="75">
        <v>0</v>
      </c>
      <c r="I58" s="75">
        <f>SUM(J58:K58)</f>
        <v>0</v>
      </c>
      <c r="J58" s="75">
        <v>0</v>
      </c>
      <c r="K58" s="75">
        <v>0</v>
      </c>
      <c r="L58" s="75">
        <f>SUM(M58:N58)</f>
        <v>0</v>
      </c>
      <c r="M58" s="75">
        <v>0</v>
      </c>
      <c r="N58" s="76">
        <v>0</v>
      </c>
    </row>
    <row r="59" spans="1:14" ht="31.5" customHeight="1">
      <c r="A59" s="156">
        <v>2240</v>
      </c>
      <c r="B59" s="160" t="s">
        <v>34</v>
      </c>
      <c r="C59" s="161">
        <v>4</v>
      </c>
      <c r="D59" s="161">
        <v>0</v>
      </c>
      <c r="E59" s="164" t="s">
        <v>421</v>
      </c>
      <c r="F59" s="75">
        <f>SUM(F61)</f>
        <v>0</v>
      </c>
      <c r="G59" s="75">
        <f aca="true" t="shared" si="15" ref="G59:N59">SUM(G61)</f>
        <v>0</v>
      </c>
      <c r="H59" s="75">
        <f t="shared" si="15"/>
        <v>0</v>
      </c>
      <c r="I59" s="75">
        <f t="shared" si="15"/>
        <v>0</v>
      </c>
      <c r="J59" s="75">
        <f t="shared" si="15"/>
        <v>0</v>
      </c>
      <c r="K59" s="75">
        <f t="shared" si="15"/>
        <v>0</v>
      </c>
      <c r="L59" s="75">
        <f t="shared" si="15"/>
        <v>0</v>
      </c>
      <c r="M59" s="75">
        <f t="shared" si="15"/>
        <v>0</v>
      </c>
      <c r="N59" s="76">
        <f t="shared" si="15"/>
        <v>0</v>
      </c>
    </row>
    <row r="60" spans="1:14" s="163" customFormat="1" ht="15.75" customHeight="1">
      <c r="A60" s="156"/>
      <c r="B60" s="160"/>
      <c r="C60" s="161"/>
      <c r="D60" s="161"/>
      <c r="E60" s="162" t="s">
        <v>398</v>
      </c>
      <c r="F60" s="75"/>
      <c r="G60" s="75"/>
      <c r="H60" s="75"/>
      <c r="I60" s="75"/>
      <c r="J60" s="75"/>
      <c r="K60" s="75"/>
      <c r="L60" s="75"/>
      <c r="M60" s="75"/>
      <c r="N60" s="76"/>
    </row>
    <row r="61" spans="1:14" ht="30" customHeight="1">
      <c r="A61" s="156">
        <v>2241</v>
      </c>
      <c r="B61" s="160" t="s">
        <v>34</v>
      </c>
      <c r="C61" s="161">
        <v>4</v>
      </c>
      <c r="D61" s="161">
        <v>1</v>
      </c>
      <c r="E61" s="162" t="s">
        <v>421</v>
      </c>
      <c r="F61" s="75">
        <f>SUM(G61:H61)</f>
        <v>0</v>
      </c>
      <c r="G61" s="75">
        <v>0</v>
      </c>
      <c r="H61" s="75">
        <v>0</v>
      </c>
      <c r="I61" s="75">
        <f>SUM(J61:K61)</f>
        <v>0</v>
      </c>
      <c r="J61" s="75">
        <v>0</v>
      </c>
      <c r="K61" s="75">
        <v>0</v>
      </c>
      <c r="L61" s="75">
        <f>SUM(M61:N61)</f>
        <v>0</v>
      </c>
      <c r="M61" s="75">
        <v>0</v>
      </c>
      <c r="N61" s="76">
        <v>0</v>
      </c>
    </row>
    <row r="62" spans="1:14" ht="20.25" customHeight="1">
      <c r="A62" s="156">
        <v>2250</v>
      </c>
      <c r="B62" s="160" t="s">
        <v>34</v>
      </c>
      <c r="C62" s="161">
        <v>5</v>
      </c>
      <c r="D62" s="161">
        <v>0</v>
      </c>
      <c r="E62" s="164" t="s">
        <v>422</v>
      </c>
      <c r="F62" s="75">
        <f>SUM(F64)</f>
        <v>25570</v>
      </c>
      <c r="G62" s="75">
        <f aca="true" t="shared" si="16" ref="G62:N62">SUM(G64)</f>
        <v>25570</v>
      </c>
      <c r="H62" s="75">
        <f t="shared" si="16"/>
        <v>0</v>
      </c>
      <c r="I62" s="75">
        <f t="shared" si="16"/>
        <v>30250</v>
      </c>
      <c r="J62" s="75">
        <f t="shared" si="16"/>
        <v>30250</v>
      </c>
      <c r="K62" s="75">
        <f t="shared" si="16"/>
        <v>0</v>
      </c>
      <c r="L62" s="75">
        <f t="shared" si="16"/>
        <v>0</v>
      </c>
      <c r="M62" s="75">
        <f t="shared" si="16"/>
        <v>0</v>
      </c>
      <c r="N62" s="76">
        <f t="shared" si="16"/>
        <v>0</v>
      </c>
    </row>
    <row r="63" spans="1:14" s="163" customFormat="1" ht="13.5" customHeight="1">
      <c r="A63" s="156"/>
      <c r="B63" s="160"/>
      <c r="C63" s="161"/>
      <c r="D63" s="161"/>
      <c r="E63" s="162" t="s">
        <v>398</v>
      </c>
      <c r="F63" s="75"/>
      <c r="G63" s="75"/>
      <c r="H63" s="75"/>
      <c r="I63" s="75"/>
      <c r="J63" s="75"/>
      <c r="K63" s="75"/>
      <c r="L63" s="75"/>
      <c r="M63" s="75"/>
      <c r="N63" s="76"/>
    </row>
    <row r="64" spans="1:14" ht="18.75" customHeight="1">
      <c r="A64" s="156">
        <v>2251</v>
      </c>
      <c r="B64" s="160" t="s">
        <v>34</v>
      </c>
      <c r="C64" s="161">
        <v>5</v>
      </c>
      <c r="D64" s="161">
        <v>1</v>
      </c>
      <c r="E64" s="162" t="s">
        <v>422</v>
      </c>
      <c r="F64" s="75">
        <f>SUM(G64:H64)</f>
        <v>25570</v>
      </c>
      <c r="G64" s="75">
        <v>25570</v>
      </c>
      <c r="H64" s="75">
        <v>0</v>
      </c>
      <c r="I64" s="75">
        <f>SUM(J64:K64)</f>
        <v>30250</v>
      </c>
      <c r="J64" s="75">
        <v>30250</v>
      </c>
      <c r="K64" s="75">
        <v>0</v>
      </c>
      <c r="L64" s="75">
        <f>SUM(M64:N64)</f>
        <v>0</v>
      </c>
      <c r="M64" s="75">
        <v>0</v>
      </c>
      <c r="N64" s="76">
        <v>0</v>
      </c>
    </row>
    <row r="65" spans="1:14" s="166" customFormat="1" ht="55.5" customHeight="1">
      <c r="A65" s="165">
        <v>2300</v>
      </c>
      <c r="B65" s="157" t="s">
        <v>35</v>
      </c>
      <c r="C65" s="158">
        <v>0</v>
      </c>
      <c r="D65" s="158">
        <v>0</v>
      </c>
      <c r="E65" s="167" t="s">
        <v>423</v>
      </c>
      <c r="F65" s="91">
        <f aca="true" t="shared" si="17" ref="F65:N65">SUM(F67,F72,F75,F79,F82,F85,F88,F91)</f>
        <v>0</v>
      </c>
      <c r="G65" s="91">
        <f t="shared" si="17"/>
        <v>0</v>
      </c>
      <c r="H65" s="91">
        <f t="shared" si="17"/>
        <v>0</v>
      </c>
      <c r="I65" s="91">
        <f t="shared" si="17"/>
        <v>0</v>
      </c>
      <c r="J65" s="91">
        <f t="shared" si="17"/>
        <v>0</v>
      </c>
      <c r="K65" s="91">
        <f t="shared" si="17"/>
        <v>0</v>
      </c>
      <c r="L65" s="91">
        <f t="shared" si="17"/>
        <v>0</v>
      </c>
      <c r="M65" s="91">
        <f t="shared" si="17"/>
        <v>0</v>
      </c>
      <c r="N65" s="92">
        <f t="shared" si="17"/>
        <v>0</v>
      </c>
    </row>
    <row r="66" spans="1:14" ht="11.25" customHeight="1">
      <c r="A66" s="156"/>
      <c r="B66" s="160"/>
      <c r="C66" s="161"/>
      <c r="D66" s="161"/>
      <c r="E66" s="162" t="s">
        <v>268</v>
      </c>
      <c r="F66" s="75"/>
      <c r="G66" s="75"/>
      <c r="H66" s="75"/>
      <c r="I66" s="75"/>
      <c r="J66" s="75"/>
      <c r="K66" s="75"/>
      <c r="L66" s="75"/>
      <c r="M66" s="75"/>
      <c r="N66" s="76"/>
    </row>
    <row r="67" spans="1:14" ht="19.5" customHeight="1">
      <c r="A67" s="156">
        <v>2310</v>
      </c>
      <c r="B67" s="160" t="s">
        <v>35</v>
      </c>
      <c r="C67" s="161">
        <v>1</v>
      </c>
      <c r="D67" s="161">
        <v>0</v>
      </c>
      <c r="E67" s="164" t="s">
        <v>424</v>
      </c>
      <c r="F67" s="75">
        <f>SUM(F69:F71)</f>
        <v>0</v>
      </c>
      <c r="G67" s="75">
        <f aca="true" t="shared" si="18" ref="G67:N67">SUM(G69:G71)</f>
        <v>0</v>
      </c>
      <c r="H67" s="75">
        <f t="shared" si="18"/>
        <v>0</v>
      </c>
      <c r="I67" s="75">
        <f t="shared" si="18"/>
        <v>0</v>
      </c>
      <c r="J67" s="75">
        <f t="shared" si="18"/>
        <v>0</v>
      </c>
      <c r="K67" s="75">
        <f t="shared" si="18"/>
        <v>0</v>
      </c>
      <c r="L67" s="75">
        <f t="shared" si="18"/>
        <v>0</v>
      </c>
      <c r="M67" s="75">
        <f t="shared" si="18"/>
        <v>0</v>
      </c>
      <c r="N67" s="76">
        <f t="shared" si="18"/>
        <v>0</v>
      </c>
    </row>
    <row r="68" spans="1:14" s="163" customFormat="1" ht="12.75" customHeight="1">
      <c r="A68" s="156"/>
      <c r="B68" s="160"/>
      <c r="C68" s="161"/>
      <c r="D68" s="161"/>
      <c r="E68" s="162" t="s">
        <v>398</v>
      </c>
      <c r="F68" s="75"/>
      <c r="G68" s="75"/>
      <c r="H68" s="75"/>
      <c r="I68" s="75"/>
      <c r="J68" s="75"/>
      <c r="K68" s="75"/>
      <c r="L68" s="75"/>
      <c r="M68" s="75"/>
      <c r="N68" s="76"/>
    </row>
    <row r="69" spans="1:14" ht="21.75" customHeight="1">
      <c r="A69" s="156">
        <v>2311</v>
      </c>
      <c r="B69" s="160" t="s">
        <v>35</v>
      </c>
      <c r="C69" s="161">
        <v>1</v>
      </c>
      <c r="D69" s="161">
        <v>1</v>
      </c>
      <c r="E69" s="162" t="s">
        <v>425</v>
      </c>
      <c r="F69" s="75">
        <f>SUM(G69:H69)</f>
        <v>0</v>
      </c>
      <c r="G69" s="75">
        <v>0</v>
      </c>
      <c r="H69" s="75">
        <v>0</v>
      </c>
      <c r="I69" s="75">
        <f>SUM(J69:K69)</f>
        <v>0</v>
      </c>
      <c r="J69" s="75">
        <v>0</v>
      </c>
      <c r="K69" s="75">
        <v>0</v>
      </c>
      <c r="L69" s="75">
        <f>SUM(M69:N69)</f>
        <v>0</v>
      </c>
      <c r="M69" s="75">
        <v>0</v>
      </c>
      <c r="N69" s="76">
        <v>0</v>
      </c>
    </row>
    <row r="70" spans="1:14" ht="17.25">
      <c r="A70" s="156">
        <v>2312</v>
      </c>
      <c r="B70" s="160" t="s">
        <v>35</v>
      </c>
      <c r="C70" s="161">
        <v>1</v>
      </c>
      <c r="D70" s="161">
        <v>2</v>
      </c>
      <c r="E70" s="162" t="s">
        <v>426</v>
      </c>
      <c r="F70" s="75">
        <f>SUM(G70:H70)</f>
        <v>0</v>
      </c>
      <c r="G70" s="75">
        <v>0</v>
      </c>
      <c r="H70" s="75">
        <v>0</v>
      </c>
      <c r="I70" s="75">
        <f>SUM(J70:K70)</f>
        <v>0</v>
      </c>
      <c r="J70" s="75">
        <v>0</v>
      </c>
      <c r="K70" s="75">
        <v>0</v>
      </c>
      <c r="L70" s="75">
        <f>SUM(M70:N70)</f>
        <v>0</v>
      </c>
      <c r="M70" s="75">
        <v>0</v>
      </c>
      <c r="N70" s="76">
        <v>0</v>
      </c>
    </row>
    <row r="71" spans="1:14" ht="17.25">
      <c r="A71" s="156">
        <v>2313</v>
      </c>
      <c r="B71" s="160" t="s">
        <v>35</v>
      </c>
      <c r="C71" s="161">
        <v>1</v>
      </c>
      <c r="D71" s="161">
        <v>3</v>
      </c>
      <c r="E71" s="162" t="s">
        <v>427</v>
      </c>
      <c r="F71" s="75">
        <f>SUM(G71:H71)</f>
        <v>0</v>
      </c>
      <c r="G71" s="75">
        <v>0</v>
      </c>
      <c r="H71" s="75">
        <v>0</v>
      </c>
      <c r="I71" s="75">
        <f>SUM(J71:K71)</f>
        <v>0</v>
      </c>
      <c r="J71" s="75">
        <v>0</v>
      </c>
      <c r="K71" s="75">
        <v>0</v>
      </c>
      <c r="L71" s="75">
        <f>SUM(M71:N71)</f>
        <v>0</v>
      </c>
      <c r="M71" s="75">
        <v>0</v>
      </c>
      <c r="N71" s="76">
        <v>0</v>
      </c>
    </row>
    <row r="72" spans="1:14" ht="19.5" customHeight="1">
      <c r="A72" s="156">
        <v>2320</v>
      </c>
      <c r="B72" s="160" t="s">
        <v>35</v>
      </c>
      <c r="C72" s="161">
        <v>2</v>
      </c>
      <c r="D72" s="161">
        <v>0</v>
      </c>
      <c r="E72" s="164" t="s">
        <v>428</v>
      </c>
      <c r="F72" s="75">
        <f>SUM(F74)</f>
        <v>0</v>
      </c>
      <c r="G72" s="75">
        <f aca="true" t="shared" si="19" ref="G72:N72">SUM(G74)</f>
        <v>0</v>
      </c>
      <c r="H72" s="75">
        <f t="shared" si="19"/>
        <v>0</v>
      </c>
      <c r="I72" s="75">
        <f t="shared" si="19"/>
        <v>0</v>
      </c>
      <c r="J72" s="75">
        <f t="shared" si="19"/>
        <v>0</v>
      </c>
      <c r="K72" s="75">
        <f t="shared" si="19"/>
        <v>0</v>
      </c>
      <c r="L72" s="75">
        <f t="shared" si="19"/>
        <v>0</v>
      </c>
      <c r="M72" s="75">
        <f t="shared" si="19"/>
        <v>0</v>
      </c>
      <c r="N72" s="76">
        <f t="shared" si="19"/>
        <v>0</v>
      </c>
    </row>
    <row r="73" spans="1:14" s="163" customFormat="1" ht="14.25" customHeight="1">
      <c r="A73" s="156"/>
      <c r="B73" s="160"/>
      <c r="C73" s="161"/>
      <c r="D73" s="161"/>
      <c r="E73" s="162" t="s">
        <v>398</v>
      </c>
      <c r="F73" s="75"/>
      <c r="G73" s="75"/>
      <c r="H73" s="75"/>
      <c r="I73" s="75"/>
      <c r="J73" s="75"/>
      <c r="K73" s="75"/>
      <c r="L73" s="75"/>
      <c r="M73" s="75"/>
      <c r="N73" s="76"/>
    </row>
    <row r="74" spans="1:14" ht="15.75" customHeight="1">
      <c r="A74" s="156">
        <v>2321</v>
      </c>
      <c r="B74" s="160" t="s">
        <v>35</v>
      </c>
      <c r="C74" s="161">
        <v>2</v>
      </c>
      <c r="D74" s="161">
        <v>1</v>
      </c>
      <c r="E74" s="162" t="s">
        <v>428</v>
      </c>
      <c r="F74" s="75">
        <f>SUM(G74:H74)</f>
        <v>0</v>
      </c>
      <c r="G74" s="75">
        <v>0</v>
      </c>
      <c r="H74" s="75">
        <v>0</v>
      </c>
      <c r="I74" s="75">
        <f>SUM(J74:K74)</f>
        <v>0</v>
      </c>
      <c r="J74" s="75">
        <v>0</v>
      </c>
      <c r="K74" s="75">
        <v>0</v>
      </c>
      <c r="L74" s="75">
        <f>SUM(M74:N74)</f>
        <v>0</v>
      </c>
      <c r="M74" s="75">
        <v>0</v>
      </c>
      <c r="N74" s="76">
        <v>0</v>
      </c>
    </row>
    <row r="75" spans="1:14" ht="26.25" customHeight="1">
      <c r="A75" s="156">
        <v>2330</v>
      </c>
      <c r="B75" s="160" t="s">
        <v>35</v>
      </c>
      <c r="C75" s="161">
        <v>3</v>
      </c>
      <c r="D75" s="161">
        <v>0</v>
      </c>
      <c r="E75" s="164" t="s">
        <v>429</v>
      </c>
      <c r="F75" s="75">
        <f>SUM(F77:F78)</f>
        <v>0</v>
      </c>
      <c r="G75" s="75">
        <f aca="true" t="shared" si="20" ref="G75:N75">SUM(G77:G78)</f>
        <v>0</v>
      </c>
      <c r="H75" s="75">
        <f t="shared" si="20"/>
        <v>0</v>
      </c>
      <c r="I75" s="75">
        <f t="shared" si="20"/>
        <v>0</v>
      </c>
      <c r="J75" s="75">
        <f t="shared" si="20"/>
        <v>0</v>
      </c>
      <c r="K75" s="75">
        <f t="shared" si="20"/>
        <v>0</v>
      </c>
      <c r="L75" s="75">
        <f t="shared" si="20"/>
        <v>0</v>
      </c>
      <c r="M75" s="75">
        <f t="shared" si="20"/>
        <v>0</v>
      </c>
      <c r="N75" s="76">
        <f t="shared" si="20"/>
        <v>0</v>
      </c>
    </row>
    <row r="76" spans="1:14" s="163" customFormat="1" ht="16.5" customHeight="1">
      <c r="A76" s="156"/>
      <c r="B76" s="160"/>
      <c r="C76" s="161"/>
      <c r="D76" s="161"/>
      <c r="E76" s="162" t="s">
        <v>398</v>
      </c>
      <c r="F76" s="75"/>
      <c r="G76" s="75"/>
      <c r="H76" s="75"/>
      <c r="I76" s="75"/>
      <c r="J76" s="75"/>
      <c r="K76" s="75"/>
      <c r="L76" s="75"/>
      <c r="M76" s="75"/>
      <c r="N76" s="76"/>
    </row>
    <row r="77" spans="1:14" ht="20.25" customHeight="1">
      <c r="A77" s="156">
        <v>2331</v>
      </c>
      <c r="B77" s="160" t="s">
        <v>35</v>
      </c>
      <c r="C77" s="161">
        <v>3</v>
      </c>
      <c r="D77" s="161">
        <v>1</v>
      </c>
      <c r="E77" s="162" t="s">
        <v>430</v>
      </c>
      <c r="F77" s="75">
        <f>SUM(G77:H77)</f>
        <v>0</v>
      </c>
      <c r="G77" s="75">
        <v>0</v>
      </c>
      <c r="H77" s="75">
        <v>0</v>
      </c>
      <c r="I77" s="75">
        <f>SUM(J77:K77)</f>
        <v>0</v>
      </c>
      <c r="J77" s="75">
        <v>0</v>
      </c>
      <c r="K77" s="75">
        <v>0</v>
      </c>
      <c r="L77" s="75">
        <f>SUM(M77:N77)</f>
        <v>0</v>
      </c>
      <c r="M77" s="75">
        <v>0</v>
      </c>
      <c r="N77" s="76">
        <v>0</v>
      </c>
    </row>
    <row r="78" spans="1:14" ht="17.25">
      <c r="A78" s="156">
        <v>2332</v>
      </c>
      <c r="B78" s="160" t="s">
        <v>35</v>
      </c>
      <c r="C78" s="161">
        <v>3</v>
      </c>
      <c r="D78" s="161">
        <v>2</v>
      </c>
      <c r="E78" s="162" t="s">
        <v>431</v>
      </c>
      <c r="F78" s="75">
        <f>SUM(G78:H78)</f>
        <v>0</v>
      </c>
      <c r="G78" s="75">
        <v>0</v>
      </c>
      <c r="H78" s="75">
        <v>0</v>
      </c>
      <c r="I78" s="75">
        <f>SUM(J78:K78)</f>
        <v>0</v>
      </c>
      <c r="J78" s="75">
        <v>0</v>
      </c>
      <c r="K78" s="75">
        <v>0</v>
      </c>
      <c r="L78" s="75">
        <f>SUM(M78:N78)</f>
        <v>0</v>
      </c>
      <c r="M78" s="75">
        <v>0</v>
      </c>
      <c r="N78" s="76">
        <v>0</v>
      </c>
    </row>
    <row r="79" spans="1:14" ht="17.25">
      <c r="A79" s="156">
        <v>2340</v>
      </c>
      <c r="B79" s="160" t="s">
        <v>35</v>
      </c>
      <c r="C79" s="161">
        <v>4</v>
      </c>
      <c r="D79" s="161">
        <v>0</v>
      </c>
      <c r="E79" s="164" t="s">
        <v>432</v>
      </c>
      <c r="F79" s="75">
        <f>SUM(F81)</f>
        <v>0</v>
      </c>
      <c r="G79" s="75">
        <f aca="true" t="shared" si="21" ref="G79:N79">SUM(G81)</f>
        <v>0</v>
      </c>
      <c r="H79" s="75">
        <f t="shared" si="21"/>
        <v>0</v>
      </c>
      <c r="I79" s="75">
        <f t="shared" si="21"/>
        <v>0</v>
      </c>
      <c r="J79" s="75">
        <f t="shared" si="21"/>
        <v>0</v>
      </c>
      <c r="K79" s="75">
        <f t="shared" si="21"/>
        <v>0</v>
      </c>
      <c r="L79" s="75">
        <f t="shared" si="21"/>
        <v>0</v>
      </c>
      <c r="M79" s="75">
        <f t="shared" si="21"/>
        <v>0</v>
      </c>
      <c r="N79" s="76">
        <f t="shared" si="21"/>
        <v>0</v>
      </c>
    </row>
    <row r="80" spans="1:14" s="163" customFormat="1" ht="14.25" customHeight="1">
      <c r="A80" s="156"/>
      <c r="B80" s="160"/>
      <c r="C80" s="161"/>
      <c r="D80" s="161"/>
      <c r="E80" s="162" t="s">
        <v>398</v>
      </c>
      <c r="F80" s="75"/>
      <c r="G80" s="75"/>
      <c r="H80" s="75"/>
      <c r="I80" s="75"/>
      <c r="J80" s="75"/>
      <c r="K80" s="75"/>
      <c r="L80" s="75"/>
      <c r="M80" s="75"/>
      <c r="N80" s="76"/>
    </row>
    <row r="81" spans="1:14" ht="17.25">
      <c r="A81" s="156">
        <v>2341</v>
      </c>
      <c r="B81" s="160" t="s">
        <v>35</v>
      </c>
      <c r="C81" s="161">
        <v>4</v>
      </c>
      <c r="D81" s="161">
        <v>1</v>
      </c>
      <c r="E81" s="162" t="s">
        <v>432</v>
      </c>
      <c r="F81" s="75">
        <f>SUM(G81:H81)</f>
        <v>0</v>
      </c>
      <c r="G81" s="75">
        <v>0</v>
      </c>
      <c r="H81" s="75">
        <v>0</v>
      </c>
      <c r="I81" s="75">
        <f>SUM(J81:K81)</f>
        <v>0</v>
      </c>
      <c r="J81" s="75">
        <v>0</v>
      </c>
      <c r="K81" s="75">
        <v>0</v>
      </c>
      <c r="L81" s="75">
        <f>SUM(M81:N81)</f>
        <v>0</v>
      </c>
      <c r="M81" s="75">
        <v>0</v>
      </c>
      <c r="N81" s="76">
        <v>0</v>
      </c>
    </row>
    <row r="82" spans="1:14" ht="14.25" customHeight="1">
      <c r="A82" s="156">
        <v>2350</v>
      </c>
      <c r="B82" s="160" t="s">
        <v>35</v>
      </c>
      <c r="C82" s="161">
        <v>5</v>
      </c>
      <c r="D82" s="161">
        <v>0</v>
      </c>
      <c r="E82" s="164" t="s">
        <v>433</v>
      </c>
      <c r="F82" s="75">
        <f>SUM(F84)</f>
        <v>0</v>
      </c>
      <c r="G82" s="75">
        <f aca="true" t="shared" si="22" ref="G82:N82">SUM(G84)</f>
        <v>0</v>
      </c>
      <c r="H82" s="75">
        <f t="shared" si="22"/>
        <v>0</v>
      </c>
      <c r="I82" s="75">
        <f t="shared" si="22"/>
        <v>0</v>
      </c>
      <c r="J82" s="75">
        <f t="shared" si="22"/>
        <v>0</v>
      </c>
      <c r="K82" s="75">
        <f t="shared" si="22"/>
        <v>0</v>
      </c>
      <c r="L82" s="75">
        <f t="shared" si="22"/>
        <v>0</v>
      </c>
      <c r="M82" s="75">
        <f t="shared" si="22"/>
        <v>0</v>
      </c>
      <c r="N82" s="76">
        <f t="shared" si="22"/>
        <v>0</v>
      </c>
    </row>
    <row r="83" spans="1:14" s="163" customFormat="1" ht="14.25" customHeight="1">
      <c r="A83" s="156"/>
      <c r="B83" s="160"/>
      <c r="C83" s="161"/>
      <c r="D83" s="161"/>
      <c r="E83" s="162" t="s">
        <v>398</v>
      </c>
      <c r="F83" s="75"/>
      <c r="G83" s="75"/>
      <c r="H83" s="75"/>
      <c r="I83" s="75"/>
      <c r="J83" s="75"/>
      <c r="K83" s="75"/>
      <c r="L83" s="75"/>
      <c r="M83" s="75"/>
      <c r="N83" s="76"/>
    </row>
    <row r="84" spans="1:14" ht="18" customHeight="1">
      <c r="A84" s="156">
        <v>2351</v>
      </c>
      <c r="B84" s="160" t="s">
        <v>35</v>
      </c>
      <c r="C84" s="161">
        <v>5</v>
      </c>
      <c r="D84" s="161">
        <v>1</v>
      </c>
      <c r="E84" s="162" t="s">
        <v>433</v>
      </c>
      <c r="F84" s="75">
        <f>SUM(G84:H84)</f>
        <v>0</v>
      </c>
      <c r="G84" s="75">
        <v>0</v>
      </c>
      <c r="H84" s="75">
        <v>0</v>
      </c>
      <c r="I84" s="75">
        <f>SUM(J84:K84)</f>
        <v>0</v>
      </c>
      <c r="J84" s="75">
        <v>0</v>
      </c>
      <c r="K84" s="75">
        <v>0</v>
      </c>
      <c r="L84" s="75">
        <f>SUM(M84:N84)</f>
        <v>0</v>
      </c>
      <c r="M84" s="75">
        <v>0</v>
      </c>
      <c r="N84" s="76">
        <v>0</v>
      </c>
    </row>
    <row r="85" spans="1:14" ht="30" customHeight="1">
      <c r="A85" s="156">
        <v>2360</v>
      </c>
      <c r="B85" s="160" t="s">
        <v>35</v>
      </c>
      <c r="C85" s="161">
        <v>6</v>
      </c>
      <c r="D85" s="161">
        <v>0</v>
      </c>
      <c r="E85" s="164" t="s">
        <v>434</v>
      </c>
      <c r="F85" s="75">
        <f>SUM(F87)</f>
        <v>0</v>
      </c>
      <c r="G85" s="75">
        <f aca="true" t="shared" si="23" ref="G85:N85">SUM(G87)</f>
        <v>0</v>
      </c>
      <c r="H85" s="75">
        <f t="shared" si="23"/>
        <v>0</v>
      </c>
      <c r="I85" s="75">
        <f t="shared" si="23"/>
        <v>0</v>
      </c>
      <c r="J85" s="75">
        <f t="shared" si="23"/>
        <v>0</v>
      </c>
      <c r="K85" s="75">
        <f t="shared" si="23"/>
        <v>0</v>
      </c>
      <c r="L85" s="75">
        <f t="shared" si="23"/>
        <v>0</v>
      </c>
      <c r="M85" s="75">
        <f t="shared" si="23"/>
        <v>0</v>
      </c>
      <c r="N85" s="76">
        <f t="shared" si="23"/>
        <v>0</v>
      </c>
    </row>
    <row r="86" spans="1:14" s="163" customFormat="1" ht="13.5" customHeight="1">
      <c r="A86" s="156"/>
      <c r="B86" s="160"/>
      <c r="C86" s="161"/>
      <c r="D86" s="161"/>
      <c r="E86" s="162" t="s">
        <v>398</v>
      </c>
      <c r="F86" s="75"/>
      <c r="G86" s="75"/>
      <c r="H86" s="75"/>
      <c r="I86" s="75"/>
      <c r="J86" s="75"/>
      <c r="K86" s="75"/>
      <c r="L86" s="75"/>
      <c r="M86" s="75"/>
      <c r="N86" s="76"/>
    </row>
    <row r="87" spans="1:14" ht="28.5" customHeight="1">
      <c r="A87" s="156">
        <v>2361</v>
      </c>
      <c r="B87" s="160" t="s">
        <v>35</v>
      </c>
      <c r="C87" s="161">
        <v>6</v>
      </c>
      <c r="D87" s="161">
        <v>1</v>
      </c>
      <c r="E87" s="162" t="s">
        <v>434</v>
      </c>
      <c r="F87" s="75">
        <f>SUM(G87:H87)</f>
        <v>0</v>
      </c>
      <c r="G87" s="75">
        <v>0</v>
      </c>
      <c r="H87" s="75">
        <v>0</v>
      </c>
      <c r="I87" s="75">
        <f>SUM(J87:K87)</f>
        <v>0</v>
      </c>
      <c r="J87" s="75">
        <v>0</v>
      </c>
      <c r="K87" s="75">
        <v>0</v>
      </c>
      <c r="L87" s="75">
        <f>SUM(M87:N87)</f>
        <v>0</v>
      </c>
      <c r="M87" s="75">
        <v>0</v>
      </c>
      <c r="N87" s="76">
        <v>0</v>
      </c>
    </row>
    <row r="88" spans="1:14" ht="23.25" customHeight="1">
      <c r="A88" s="156">
        <v>2370</v>
      </c>
      <c r="B88" s="160" t="s">
        <v>35</v>
      </c>
      <c r="C88" s="161" t="s">
        <v>44</v>
      </c>
      <c r="D88" s="161" t="s">
        <v>12</v>
      </c>
      <c r="E88" s="164" t="s">
        <v>435</v>
      </c>
      <c r="F88" s="75">
        <f aca="true" t="shared" si="24" ref="F88:N88">SUM(F90)</f>
        <v>0</v>
      </c>
      <c r="G88" s="75">
        <f t="shared" si="24"/>
        <v>0</v>
      </c>
      <c r="H88" s="75">
        <f t="shared" si="24"/>
        <v>0</v>
      </c>
      <c r="I88" s="75">
        <f t="shared" si="24"/>
        <v>0</v>
      </c>
      <c r="J88" s="75">
        <f t="shared" si="24"/>
        <v>0</v>
      </c>
      <c r="K88" s="75">
        <f t="shared" si="24"/>
        <v>0</v>
      </c>
      <c r="L88" s="75">
        <f t="shared" si="24"/>
        <v>0</v>
      </c>
      <c r="M88" s="75">
        <f t="shared" si="24"/>
        <v>0</v>
      </c>
      <c r="N88" s="76">
        <f t="shared" si="24"/>
        <v>0</v>
      </c>
    </row>
    <row r="89" spans="1:14" ht="15.75" customHeight="1">
      <c r="A89" s="156"/>
      <c r="B89" s="160"/>
      <c r="C89" s="161"/>
      <c r="D89" s="161"/>
      <c r="E89" s="162" t="s">
        <v>398</v>
      </c>
      <c r="F89" s="75"/>
      <c r="G89" s="75"/>
      <c r="H89" s="75"/>
      <c r="I89" s="75"/>
      <c r="J89" s="75"/>
      <c r="K89" s="75"/>
      <c r="L89" s="75"/>
      <c r="M89" s="75"/>
      <c r="N89" s="76"/>
    </row>
    <row r="90" spans="1:14" ht="20.25" customHeight="1">
      <c r="A90" s="156">
        <v>2371</v>
      </c>
      <c r="B90" s="160" t="s">
        <v>35</v>
      </c>
      <c r="C90" s="161" t="s">
        <v>44</v>
      </c>
      <c r="D90" s="161" t="s">
        <v>13</v>
      </c>
      <c r="E90" s="162" t="s">
        <v>435</v>
      </c>
      <c r="F90" s="75">
        <f>SUM(G90:H90)</f>
        <v>0</v>
      </c>
      <c r="G90" s="75">
        <v>0</v>
      </c>
      <c r="H90" s="75">
        <v>0</v>
      </c>
      <c r="I90" s="75">
        <f>SUM(J90:K90)</f>
        <v>0</v>
      </c>
      <c r="J90" s="75">
        <v>0</v>
      </c>
      <c r="K90" s="75">
        <v>0</v>
      </c>
      <c r="L90" s="75">
        <f>SUM(M90:N90)</f>
        <v>0</v>
      </c>
      <c r="M90" s="75">
        <v>0</v>
      </c>
      <c r="N90" s="76">
        <v>0</v>
      </c>
    </row>
    <row r="91" spans="1:14" ht="30.75" customHeight="1">
      <c r="A91" s="156">
        <v>2380</v>
      </c>
      <c r="B91" s="160" t="s">
        <v>35</v>
      </c>
      <c r="C91" s="161" t="s">
        <v>45</v>
      </c>
      <c r="D91" s="161">
        <v>0</v>
      </c>
      <c r="E91" s="164" t="s">
        <v>436</v>
      </c>
      <c r="F91" s="75">
        <f>SUM(F93)</f>
        <v>0</v>
      </c>
      <c r="G91" s="75">
        <f aca="true" t="shared" si="25" ref="G91:N91">SUM(G93)</f>
        <v>0</v>
      </c>
      <c r="H91" s="75">
        <f t="shared" si="25"/>
        <v>0</v>
      </c>
      <c r="I91" s="75">
        <f t="shared" si="25"/>
        <v>0</v>
      </c>
      <c r="J91" s="75">
        <f t="shared" si="25"/>
        <v>0</v>
      </c>
      <c r="K91" s="75">
        <f t="shared" si="25"/>
        <v>0</v>
      </c>
      <c r="L91" s="75">
        <f t="shared" si="25"/>
        <v>0</v>
      </c>
      <c r="M91" s="75">
        <f t="shared" si="25"/>
        <v>0</v>
      </c>
      <c r="N91" s="76">
        <f t="shared" si="25"/>
        <v>0</v>
      </c>
    </row>
    <row r="92" spans="1:14" s="163" customFormat="1" ht="12.75" customHeight="1">
      <c r="A92" s="156"/>
      <c r="B92" s="160"/>
      <c r="C92" s="161"/>
      <c r="D92" s="161"/>
      <c r="E92" s="162" t="s">
        <v>398</v>
      </c>
      <c r="F92" s="75"/>
      <c r="G92" s="75"/>
      <c r="H92" s="75"/>
      <c r="I92" s="75"/>
      <c r="J92" s="75"/>
      <c r="K92" s="75"/>
      <c r="L92" s="75"/>
      <c r="M92" s="75"/>
      <c r="N92" s="76"/>
    </row>
    <row r="93" spans="1:14" ht="27.75" customHeight="1">
      <c r="A93" s="156">
        <v>2381</v>
      </c>
      <c r="B93" s="160" t="s">
        <v>35</v>
      </c>
      <c r="C93" s="161" t="s">
        <v>45</v>
      </c>
      <c r="D93" s="161">
        <v>1</v>
      </c>
      <c r="E93" s="162" t="s">
        <v>437</v>
      </c>
      <c r="F93" s="75">
        <f>SUM(G93:H93)</f>
        <v>0</v>
      </c>
      <c r="G93" s="75">
        <v>0</v>
      </c>
      <c r="H93" s="75">
        <v>0</v>
      </c>
      <c r="I93" s="75">
        <f>SUM(J93:K93)</f>
        <v>0</v>
      </c>
      <c r="J93" s="75">
        <v>0</v>
      </c>
      <c r="K93" s="75">
        <v>0</v>
      </c>
      <c r="L93" s="75">
        <f>SUM(M93:N93)</f>
        <v>0</v>
      </c>
      <c r="M93" s="75">
        <v>0</v>
      </c>
      <c r="N93" s="76">
        <v>0</v>
      </c>
    </row>
    <row r="94" spans="1:14" s="166" customFormat="1" ht="45" customHeight="1">
      <c r="A94" s="165">
        <v>2400</v>
      </c>
      <c r="B94" s="157" t="s">
        <v>36</v>
      </c>
      <c r="C94" s="158">
        <v>0</v>
      </c>
      <c r="D94" s="158">
        <v>0</v>
      </c>
      <c r="E94" s="154" t="s">
        <v>438</v>
      </c>
      <c r="F94" s="91">
        <f>SUM(F96,F100,F106,F114,F119,F126,F129,F135,F144)</f>
        <v>25568723.5</v>
      </c>
      <c r="G94" s="91">
        <f aca="true" t="shared" si="26" ref="G94:N94">SUM(G96,G100,G106,G114,G119,G126,G129,G135,G144)</f>
        <v>22865131.900000002</v>
      </c>
      <c r="H94" s="91">
        <f t="shared" si="26"/>
        <v>2703591.5999999996</v>
      </c>
      <c r="I94" s="91">
        <f t="shared" si="26"/>
        <v>30666799.8</v>
      </c>
      <c r="J94" s="91">
        <f t="shared" si="26"/>
        <v>22930522.7</v>
      </c>
      <c r="K94" s="91">
        <f t="shared" si="26"/>
        <v>7736277.1</v>
      </c>
      <c r="L94" s="91">
        <f t="shared" si="26"/>
        <v>607479.6393999999</v>
      </c>
      <c r="M94" s="91">
        <f t="shared" si="26"/>
        <v>1319393.46</v>
      </c>
      <c r="N94" s="92">
        <f t="shared" si="26"/>
        <v>-711913.8206</v>
      </c>
    </row>
    <row r="95" spans="1:14" ht="25.5" customHeight="1">
      <c r="A95" s="156"/>
      <c r="B95" s="160"/>
      <c r="C95" s="161"/>
      <c r="D95" s="161"/>
      <c r="E95" s="162" t="s">
        <v>268</v>
      </c>
      <c r="F95" s="75"/>
      <c r="G95" s="75"/>
      <c r="H95" s="75"/>
      <c r="I95" s="75"/>
      <c r="J95" s="75"/>
      <c r="K95" s="75"/>
      <c r="L95" s="75"/>
      <c r="M95" s="75"/>
      <c r="N95" s="76"/>
    </row>
    <row r="96" spans="1:14" ht="26.25" customHeight="1">
      <c r="A96" s="156">
        <v>2410</v>
      </c>
      <c r="B96" s="160" t="s">
        <v>36</v>
      </c>
      <c r="C96" s="161">
        <v>1</v>
      </c>
      <c r="D96" s="161">
        <v>0</v>
      </c>
      <c r="E96" s="164" t="s">
        <v>439</v>
      </c>
      <c r="F96" s="75">
        <f>SUM(F98:F99)</f>
        <v>0</v>
      </c>
      <c r="G96" s="75">
        <f aca="true" t="shared" si="27" ref="G96:N96">SUM(G98:G99)</f>
        <v>0</v>
      </c>
      <c r="H96" s="75">
        <f t="shared" si="27"/>
        <v>0</v>
      </c>
      <c r="I96" s="75">
        <f t="shared" si="27"/>
        <v>0</v>
      </c>
      <c r="J96" s="75">
        <f t="shared" si="27"/>
        <v>0</v>
      </c>
      <c r="K96" s="75">
        <f t="shared" si="27"/>
        <v>0</v>
      </c>
      <c r="L96" s="75">
        <f t="shared" si="27"/>
        <v>0</v>
      </c>
      <c r="M96" s="75">
        <f t="shared" si="27"/>
        <v>0</v>
      </c>
      <c r="N96" s="76">
        <f t="shared" si="27"/>
        <v>0</v>
      </c>
    </row>
    <row r="97" spans="1:14" s="163" customFormat="1" ht="13.5" customHeight="1">
      <c r="A97" s="156"/>
      <c r="B97" s="160"/>
      <c r="C97" s="161"/>
      <c r="D97" s="161"/>
      <c r="E97" s="162" t="s">
        <v>398</v>
      </c>
      <c r="F97" s="75"/>
      <c r="G97" s="75"/>
      <c r="H97" s="75"/>
      <c r="I97" s="75"/>
      <c r="J97" s="75"/>
      <c r="K97" s="75"/>
      <c r="L97" s="75"/>
      <c r="M97" s="75"/>
      <c r="N97" s="76"/>
    </row>
    <row r="98" spans="1:14" ht="29.25" customHeight="1">
      <c r="A98" s="156">
        <v>2411</v>
      </c>
      <c r="B98" s="160" t="s">
        <v>36</v>
      </c>
      <c r="C98" s="161">
        <v>1</v>
      </c>
      <c r="D98" s="161">
        <v>1</v>
      </c>
      <c r="E98" s="162" t="s">
        <v>440</v>
      </c>
      <c r="F98" s="75">
        <f>SUM(G98:H98)</f>
        <v>0</v>
      </c>
      <c r="G98" s="75">
        <v>0</v>
      </c>
      <c r="H98" s="75">
        <v>0</v>
      </c>
      <c r="I98" s="75">
        <f>SUM(J98:K98)</f>
        <v>0</v>
      </c>
      <c r="J98" s="75">
        <v>0</v>
      </c>
      <c r="K98" s="75">
        <v>0</v>
      </c>
      <c r="L98" s="75">
        <f>SUM(M98:N98)</f>
        <v>0</v>
      </c>
      <c r="M98" s="75">
        <v>0</v>
      </c>
      <c r="N98" s="76">
        <v>0</v>
      </c>
    </row>
    <row r="99" spans="1:14" ht="27" customHeight="1">
      <c r="A99" s="156">
        <v>2412</v>
      </c>
      <c r="B99" s="160" t="s">
        <v>36</v>
      </c>
      <c r="C99" s="161">
        <v>1</v>
      </c>
      <c r="D99" s="161">
        <v>2</v>
      </c>
      <c r="E99" s="162" t="s">
        <v>441</v>
      </c>
      <c r="F99" s="75">
        <f>SUM(G99:H99)</f>
        <v>0</v>
      </c>
      <c r="G99" s="75">
        <v>0</v>
      </c>
      <c r="H99" s="75">
        <v>0</v>
      </c>
      <c r="I99" s="75">
        <f>SUM(J99:K99)</f>
        <v>0</v>
      </c>
      <c r="J99" s="75">
        <v>0</v>
      </c>
      <c r="K99" s="75">
        <v>0</v>
      </c>
      <c r="L99" s="75">
        <f>SUM(M99:N99)</f>
        <v>0</v>
      </c>
      <c r="M99" s="75">
        <v>0</v>
      </c>
      <c r="N99" s="76">
        <v>0</v>
      </c>
    </row>
    <row r="100" spans="1:14" ht="24.75" customHeight="1">
      <c r="A100" s="156">
        <v>2420</v>
      </c>
      <c r="B100" s="160" t="s">
        <v>36</v>
      </c>
      <c r="C100" s="161">
        <v>2</v>
      </c>
      <c r="D100" s="161">
        <v>0</v>
      </c>
      <c r="E100" s="164" t="s">
        <v>442</v>
      </c>
      <c r="F100" s="75">
        <f>SUM(F102:F105)</f>
        <v>290000</v>
      </c>
      <c r="G100" s="75">
        <f aca="true" t="shared" si="28" ref="G100:N100">SUM(G102:G105)</f>
        <v>0</v>
      </c>
      <c r="H100" s="75">
        <f t="shared" si="28"/>
        <v>290000</v>
      </c>
      <c r="I100" s="75">
        <f t="shared" si="28"/>
        <v>298536.5</v>
      </c>
      <c r="J100" s="75">
        <f t="shared" si="28"/>
        <v>0</v>
      </c>
      <c r="K100" s="75">
        <f t="shared" si="28"/>
        <v>298536.5</v>
      </c>
      <c r="L100" s="75">
        <f t="shared" si="28"/>
        <v>0</v>
      </c>
      <c r="M100" s="75">
        <f t="shared" si="28"/>
        <v>0</v>
      </c>
      <c r="N100" s="76">
        <f t="shared" si="28"/>
        <v>0</v>
      </c>
    </row>
    <row r="101" spans="1:14" s="163" customFormat="1" ht="13.5" customHeight="1">
      <c r="A101" s="156"/>
      <c r="B101" s="160"/>
      <c r="C101" s="161"/>
      <c r="D101" s="161"/>
      <c r="E101" s="162" t="s">
        <v>398</v>
      </c>
      <c r="F101" s="75"/>
      <c r="G101" s="75"/>
      <c r="H101" s="75"/>
      <c r="I101" s="75"/>
      <c r="J101" s="75"/>
      <c r="K101" s="75"/>
      <c r="L101" s="75"/>
      <c r="M101" s="75"/>
      <c r="N101" s="76"/>
    </row>
    <row r="102" spans="1:14" ht="16.5" customHeight="1">
      <c r="A102" s="156">
        <v>2421</v>
      </c>
      <c r="B102" s="160" t="s">
        <v>36</v>
      </c>
      <c r="C102" s="161">
        <v>2</v>
      </c>
      <c r="D102" s="161">
        <v>1</v>
      </c>
      <c r="E102" s="162" t="s">
        <v>443</v>
      </c>
      <c r="F102" s="75">
        <f>SUM(G102:H102)</f>
        <v>0</v>
      </c>
      <c r="G102" s="75">
        <v>0</v>
      </c>
      <c r="H102" s="75">
        <v>0</v>
      </c>
      <c r="I102" s="75">
        <f>SUM(J102:K102)</f>
        <v>0</v>
      </c>
      <c r="J102" s="75">
        <v>0</v>
      </c>
      <c r="K102" s="75">
        <v>0</v>
      </c>
      <c r="L102" s="75">
        <f>SUM(M102:N102)</f>
        <v>0</v>
      </c>
      <c r="M102" s="75">
        <v>0</v>
      </c>
      <c r="N102" s="76">
        <v>0</v>
      </c>
    </row>
    <row r="103" spans="1:14" ht="17.25" customHeight="1">
      <c r="A103" s="156">
        <v>2422</v>
      </c>
      <c r="B103" s="160" t="s">
        <v>36</v>
      </c>
      <c r="C103" s="161">
        <v>2</v>
      </c>
      <c r="D103" s="161">
        <v>2</v>
      </c>
      <c r="E103" s="162" t="s">
        <v>444</v>
      </c>
      <c r="F103" s="75">
        <f>SUM(G103:H103)</f>
        <v>0</v>
      </c>
      <c r="G103" s="75">
        <v>0</v>
      </c>
      <c r="H103" s="75">
        <v>0</v>
      </c>
      <c r="I103" s="75">
        <f>SUM(J103:K103)</f>
        <v>0</v>
      </c>
      <c r="J103" s="75">
        <v>0</v>
      </c>
      <c r="K103" s="75">
        <v>0</v>
      </c>
      <c r="L103" s="75">
        <f>SUM(M103:N103)</f>
        <v>0</v>
      </c>
      <c r="M103" s="75">
        <v>0</v>
      </c>
      <c r="N103" s="76">
        <v>0</v>
      </c>
    </row>
    <row r="104" spans="1:14" ht="21" customHeight="1">
      <c r="A104" s="156">
        <v>2423</v>
      </c>
      <c r="B104" s="160" t="s">
        <v>36</v>
      </c>
      <c r="C104" s="161">
        <v>2</v>
      </c>
      <c r="D104" s="161">
        <v>3</v>
      </c>
      <c r="E104" s="162" t="s">
        <v>445</v>
      </c>
      <c r="F104" s="75">
        <f>SUM(G104:H104)</f>
        <v>0</v>
      </c>
      <c r="G104" s="75">
        <v>0</v>
      </c>
      <c r="H104" s="75">
        <v>0</v>
      </c>
      <c r="I104" s="75">
        <f>SUM(J104:K104)</f>
        <v>0</v>
      </c>
      <c r="J104" s="75">
        <v>0</v>
      </c>
      <c r="K104" s="75">
        <v>0</v>
      </c>
      <c r="L104" s="75">
        <f>SUM(M104:N104)</f>
        <v>0</v>
      </c>
      <c r="M104" s="75">
        <v>0</v>
      </c>
      <c r="N104" s="76">
        <v>0</v>
      </c>
    </row>
    <row r="105" spans="1:14" ht="17.25">
      <c r="A105" s="156">
        <v>2424</v>
      </c>
      <c r="B105" s="160" t="s">
        <v>36</v>
      </c>
      <c r="C105" s="161">
        <v>2</v>
      </c>
      <c r="D105" s="161">
        <v>4</v>
      </c>
      <c r="E105" s="162" t="s">
        <v>446</v>
      </c>
      <c r="F105" s="75">
        <f>SUM(G105:H105)</f>
        <v>290000</v>
      </c>
      <c r="G105" s="75">
        <v>0</v>
      </c>
      <c r="H105" s="75">
        <v>290000</v>
      </c>
      <c r="I105" s="75">
        <f>SUM(J105:K105)</f>
        <v>298536.5</v>
      </c>
      <c r="J105" s="75">
        <v>0</v>
      </c>
      <c r="K105" s="75">
        <v>298536.5</v>
      </c>
      <c r="L105" s="75">
        <f>SUM(M105:N105)</f>
        <v>0</v>
      </c>
      <c r="M105" s="75">
        <v>0</v>
      </c>
      <c r="N105" s="76">
        <v>0</v>
      </c>
    </row>
    <row r="106" spans="1:14" ht="14.25" customHeight="1">
      <c r="A106" s="156">
        <v>2430</v>
      </c>
      <c r="B106" s="160" t="s">
        <v>36</v>
      </c>
      <c r="C106" s="161">
        <v>3</v>
      </c>
      <c r="D106" s="161">
        <v>0</v>
      </c>
      <c r="E106" s="164" t="s">
        <v>447</v>
      </c>
      <c r="F106" s="75">
        <f>SUM(F108:F113)</f>
        <v>4879999.7</v>
      </c>
      <c r="G106" s="75">
        <f aca="true" t="shared" si="29" ref="G106:N106">SUM(G108:G113)</f>
        <v>20000</v>
      </c>
      <c r="H106" s="75">
        <f t="shared" si="29"/>
        <v>4859999.7</v>
      </c>
      <c r="I106" s="75">
        <f t="shared" si="29"/>
        <v>4879999.7</v>
      </c>
      <c r="J106" s="75">
        <f t="shared" si="29"/>
        <v>20000</v>
      </c>
      <c r="K106" s="75">
        <f t="shared" si="29"/>
        <v>4859999.7</v>
      </c>
      <c r="L106" s="75">
        <f t="shared" si="29"/>
        <v>0</v>
      </c>
      <c r="M106" s="75">
        <f t="shared" si="29"/>
        <v>0</v>
      </c>
      <c r="N106" s="76">
        <f t="shared" si="29"/>
        <v>0</v>
      </c>
    </row>
    <row r="107" spans="1:14" s="163" customFormat="1" ht="13.5" customHeight="1">
      <c r="A107" s="156"/>
      <c r="B107" s="160"/>
      <c r="C107" s="161"/>
      <c r="D107" s="161"/>
      <c r="E107" s="162" t="s">
        <v>398</v>
      </c>
      <c r="F107" s="75"/>
      <c r="G107" s="75"/>
      <c r="H107" s="75"/>
      <c r="I107" s="75"/>
      <c r="J107" s="75"/>
      <c r="K107" s="75"/>
      <c r="L107" s="75"/>
      <c r="M107" s="75"/>
      <c r="N107" s="76"/>
    </row>
    <row r="108" spans="1:14" ht="15.75" customHeight="1">
      <c r="A108" s="156">
        <v>2431</v>
      </c>
      <c r="B108" s="160" t="s">
        <v>36</v>
      </c>
      <c r="C108" s="161">
        <v>3</v>
      </c>
      <c r="D108" s="161">
        <v>1</v>
      </c>
      <c r="E108" s="162" t="s">
        <v>448</v>
      </c>
      <c r="F108" s="75">
        <f aca="true" t="shared" si="30" ref="F108:F113">SUM(G108:H108)</f>
        <v>0</v>
      </c>
      <c r="G108" s="75">
        <v>0</v>
      </c>
      <c r="H108" s="75">
        <v>0</v>
      </c>
      <c r="I108" s="75">
        <f aca="true" t="shared" si="31" ref="I108:I113">SUM(J108:K108)</f>
        <v>0</v>
      </c>
      <c r="J108" s="75">
        <v>0</v>
      </c>
      <c r="K108" s="75">
        <v>0</v>
      </c>
      <c r="L108" s="75">
        <f aca="true" t="shared" si="32" ref="L108:L113">SUM(M108:N108)</f>
        <v>0</v>
      </c>
      <c r="M108" s="75">
        <v>0</v>
      </c>
      <c r="N108" s="76">
        <v>0</v>
      </c>
    </row>
    <row r="109" spans="1:14" ht="15" customHeight="1">
      <c r="A109" s="156">
        <v>2432</v>
      </c>
      <c r="B109" s="160" t="s">
        <v>36</v>
      </c>
      <c r="C109" s="161">
        <v>3</v>
      </c>
      <c r="D109" s="161">
        <v>2</v>
      </c>
      <c r="E109" s="162" t="s">
        <v>449</v>
      </c>
      <c r="F109" s="75">
        <f t="shared" si="30"/>
        <v>0</v>
      </c>
      <c r="G109" s="75">
        <v>0</v>
      </c>
      <c r="H109" s="75">
        <v>0</v>
      </c>
      <c r="I109" s="75">
        <f t="shared" si="31"/>
        <v>0</v>
      </c>
      <c r="J109" s="75">
        <v>0</v>
      </c>
      <c r="K109" s="75">
        <v>0</v>
      </c>
      <c r="L109" s="75">
        <f t="shared" si="32"/>
        <v>0</v>
      </c>
      <c r="M109" s="75">
        <v>0</v>
      </c>
      <c r="N109" s="76">
        <v>0</v>
      </c>
    </row>
    <row r="110" spans="1:14" ht="15" customHeight="1">
      <c r="A110" s="156">
        <v>2433</v>
      </c>
      <c r="B110" s="160" t="s">
        <v>36</v>
      </c>
      <c r="C110" s="161">
        <v>3</v>
      </c>
      <c r="D110" s="161">
        <v>3</v>
      </c>
      <c r="E110" s="162" t="s">
        <v>450</v>
      </c>
      <c r="F110" s="75">
        <f t="shared" si="30"/>
        <v>0</v>
      </c>
      <c r="G110" s="75">
        <v>0</v>
      </c>
      <c r="H110" s="75">
        <v>0</v>
      </c>
      <c r="I110" s="75">
        <f t="shared" si="31"/>
        <v>0</v>
      </c>
      <c r="J110" s="75">
        <v>0</v>
      </c>
      <c r="K110" s="75">
        <v>0</v>
      </c>
      <c r="L110" s="75">
        <f t="shared" si="32"/>
        <v>0</v>
      </c>
      <c r="M110" s="75">
        <v>0</v>
      </c>
      <c r="N110" s="76">
        <v>0</v>
      </c>
    </row>
    <row r="111" spans="1:14" ht="21" customHeight="1">
      <c r="A111" s="156">
        <v>2434</v>
      </c>
      <c r="B111" s="160" t="s">
        <v>36</v>
      </c>
      <c r="C111" s="161">
        <v>3</v>
      </c>
      <c r="D111" s="161">
        <v>4</v>
      </c>
      <c r="E111" s="162" t="s">
        <v>451</v>
      </c>
      <c r="F111" s="75">
        <f t="shared" si="30"/>
        <v>0</v>
      </c>
      <c r="G111" s="75">
        <v>0</v>
      </c>
      <c r="H111" s="75">
        <v>0</v>
      </c>
      <c r="I111" s="75">
        <f t="shared" si="31"/>
        <v>0</v>
      </c>
      <c r="J111" s="75">
        <v>0</v>
      </c>
      <c r="K111" s="75">
        <v>0</v>
      </c>
      <c r="L111" s="75">
        <f t="shared" si="32"/>
        <v>0</v>
      </c>
      <c r="M111" s="75">
        <v>0</v>
      </c>
      <c r="N111" s="76">
        <v>0</v>
      </c>
    </row>
    <row r="112" spans="1:14" ht="15" customHeight="1">
      <c r="A112" s="156">
        <v>2435</v>
      </c>
      <c r="B112" s="160" t="s">
        <v>36</v>
      </c>
      <c r="C112" s="161">
        <v>3</v>
      </c>
      <c r="D112" s="161">
        <v>5</v>
      </c>
      <c r="E112" s="162" t="s">
        <v>452</v>
      </c>
      <c r="F112" s="75">
        <f t="shared" si="30"/>
        <v>4879999.7</v>
      </c>
      <c r="G112" s="75">
        <v>20000</v>
      </c>
      <c r="H112" s="75">
        <v>4859999.7</v>
      </c>
      <c r="I112" s="75">
        <f t="shared" si="31"/>
        <v>4879999.7</v>
      </c>
      <c r="J112" s="75">
        <v>20000</v>
      </c>
      <c r="K112" s="75">
        <v>4859999.7</v>
      </c>
      <c r="L112" s="75">
        <f t="shared" si="32"/>
        <v>0</v>
      </c>
      <c r="M112" s="75">
        <v>0</v>
      </c>
      <c r="N112" s="76">
        <v>0</v>
      </c>
    </row>
    <row r="113" spans="1:14" ht="14.25" customHeight="1">
      <c r="A113" s="156">
        <v>2436</v>
      </c>
      <c r="B113" s="160" t="s">
        <v>36</v>
      </c>
      <c r="C113" s="161">
        <v>3</v>
      </c>
      <c r="D113" s="161">
        <v>6</v>
      </c>
      <c r="E113" s="162" t="s">
        <v>453</v>
      </c>
      <c r="F113" s="75">
        <f t="shared" si="30"/>
        <v>0</v>
      </c>
      <c r="G113" s="75">
        <v>0</v>
      </c>
      <c r="H113" s="75">
        <v>0</v>
      </c>
      <c r="I113" s="75">
        <f t="shared" si="31"/>
        <v>0</v>
      </c>
      <c r="J113" s="75">
        <v>0</v>
      </c>
      <c r="K113" s="75">
        <v>0</v>
      </c>
      <c r="L113" s="75">
        <f t="shared" si="32"/>
        <v>0</v>
      </c>
      <c r="M113" s="75">
        <v>0</v>
      </c>
      <c r="N113" s="76">
        <v>0</v>
      </c>
    </row>
    <row r="114" spans="1:14" ht="27" customHeight="1">
      <c r="A114" s="156">
        <v>2440</v>
      </c>
      <c r="B114" s="160" t="s">
        <v>36</v>
      </c>
      <c r="C114" s="161">
        <v>4</v>
      </c>
      <c r="D114" s="161">
        <v>0</v>
      </c>
      <c r="E114" s="164" t="s">
        <v>454</v>
      </c>
      <c r="F114" s="75">
        <f>SUM(F116:F118)</f>
        <v>0</v>
      </c>
      <c r="G114" s="75">
        <f aca="true" t="shared" si="33" ref="G114:N114">SUM(G116:G118)</f>
        <v>0</v>
      </c>
      <c r="H114" s="75">
        <f t="shared" si="33"/>
        <v>0</v>
      </c>
      <c r="I114" s="75">
        <f t="shared" si="33"/>
        <v>0</v>
      </c>
      <c r="J114" s="75">
        <f t="shared" si="33"/>
        <v>0</v>
      </c>
      <c r="K114" s="75">
        <f t="shared" si="33"/>
        <v>0</v>
      </c>
      <c r="L114" s="75">
        <f t="shared" si="33"/>
        <v>0</v>
      </c>
      <c r="M114" s="75">
        <f t="shared" si="33"/>
        <v>0</v>
      </c>
      <c r="N114" s="76">
        <f t="shared" si="33"/>
        <v>0</v>
      </c>
    </row>
    <row r="115" spans="1:14" s="163" customFormat="1" ht="14.25" customHeight="1">
      <c r="A115" s="156"/>
      <c r="B115" s="160"/>
      <c r="C115" s="161"/>
      <c r="D115" s="161"/>
      <c r="E115" s="162" t="s">
        <v>398</v>
      </c>
      <c r="F115" s="75"/>
      <c r="G115" s="75"/>
      <c r="H115" s="75"/>
      <c r="I115" s="75"/>
      <c r="J115" s="75"/>
      <c r="K115" s="75"/>
      <c r="L115" s="75"/>
      <c r="M115" s="75"/>
      <c r="N115" s="76"/>
    </row>
    <row r="116" spans="1:14" ht="27.75" customHeight="1">
      <c r="A116" s="156">
        <v>2441</v>
      </c>
      <c r="B116" s="160" t="s">
        <v>36</v>
      </c>
      <c r="C116" s="161">
        <v>4</v>
      </c>
      <c r="D116" s="161">
        <v>1</v>
      </c>
      <c r="E116" s="162" t="s">
        <v>455</v>
      </c>
      <c r="F116" s="75">
        <f>SUM(G116:H116)</f>
        <v>0</v>
      </c>
      <c r="G116" s="75">
        <v>0</v>
      </c>
      <c r="H116" s="75">
        <v>0</v>
      </c>
      <c r="I116" s="75">
        <f>SUM(J116:K116)</f>
        <v>0</v>
      </c>
      <c r="J116" s="75">
        <v>0</v>
      </c>
      <c r="K116" s="75">
        <v>0</v>
      </c>
      <c r="L116" s="75">
        <f>SUM(M116:N116)</f>
        <v>0</v>
      </c>
      <c r="M116" s="75">
        <v>0</v>
      </c>
      <c r="N116" s="76">
        <v>0</v>
      </c>
    </row>
    <row r="117" spans="1:14" ht="20.25" customHeight="1">
      <c r="A117" s="156">
        <v>2442</v>
      </c>
      <c r="B117" s="160" t="s">
        <v>36</v>
      </c>
      <c r="C117" s="161">
        <v>4</v>
      </c>
      <c r="D117" s="161">
        <v>2</v>
      </c>
      <c r="E117" s="162" t="s">
        <v>456</v>
      </c>
      <c r="F117" s="75">
        <f>SUM(G117:H117)</f>
        <v>0</v>
      </c>
      <c r="G117" s="75">
        <v>0</v>
      </c>
      <c r="H117" s="75">
        <v>0</v>
      </c>
      <c r="I117" s="75">
        <f>SUM(J117:K117)</f>
        <v>0</v>
      </c>
      <c r="J117" s="75">
        <v>0</v>
      </c>
      <c r="K117" s="75">
        <v>0</v>
      </c>
      <c r="L117" s="75">
        <f>SUM(M117:N117)</f>
        <v>0</v>
      </c>
      <c r="M117" s="75">
        <v>0</v>
      </c>
      <c r="N117" s="76">
        <v>0</v>
      </c>
    </row>
    <row r="118" spans="1:14" ht="15" customHeight="1">
      <c r="A118" s="156">
        <v>2443</v>
      </c>
      <c r="B118" s="160" t="s">
        <v>36</v>
      </c>
      <c r="C118" s="161">
        <v>4</v>
      </c>
      <c r="D118" s="161">
        <v>3</v>
      </c>
      <c r="E118" s="162" t="s">
        <v>457</v>
      </c>
      <c r="F118" s="75">
        <f>SUM(G118:H118)</f>
        <v>0</v>
      </c>
      <c r="G118" s="75">
        <v>0</v>
      </c>
      <c r="H118" s="75">
        <v>0</v>
      </c>
      <c r="I118" s="75">
        <f>SUM(J118:K118)</f>
        <v>0</v>
      </c>
      <c r="J118" s="75">
        <v>0</v>
      </c>
      <c r="K118" s="75">
        <v>0</v>
      </c>
      <c r="L118" s="75">
        <f>SUM(M118:N118)</f>
        <v>0</v>
      </c>
      <c r="M118" s="75">
        <v>0</v>
      </c>
      <c r="N118" s="76">
        <v>0</v>
      </c>
    </row>
    <row r="119" spans="1:14" ht="16.5" customHeight="1">
      <c r="A119" s="156">
        <v>2450</v>
      </c>
      <c r="B119" s="160" t="s">
        <v>36</v>
      </c>
      <c r="C119" s="161">
        <v>5</v>
      </c>
      <c r="D119" s="161">
        <v>0</v>
      </c>
      <c r="E119" s="164" t="s">
        <v>458</v>
      </c>
      <c r="F119" s="75">
        <f>SUM(F121:F125)</f>
        <v>22639810.5</v>
      </c>
      <c r="G119" s="75">
        <f aca="true" t="shared" si="34" ref="G119:N119">SUM(G121:G125)</f>
        <v>21192218.6</v>
      </c>
      <c r="H119" s="75">
        <f t="shared" si="34"/>
        <v>1447591.9</v>
      </c>
      <c r="I119" s="75">
        <f t="shared" si="34"/>
        <v>27777042.1</v>
      </c>
      <c r="J119" s="75">
        <f t="shared" si="34"/>
        <v>21306729.8</v>
      </c>
      <c r="K119" s="75">
        <f t="shared" si="34"/>
        <v>6470312.300000001</v>
      </c>
      <c r="L119" s="75">
        <f t="shared" si="34"/>
        <v>1209586.2719999999</v>
      </c>
      <c r="M119" s="75">
        <f t="shared" si="34"/>
        <v>1207366.886</v>
      </c>
      <c r="N119" s="76">
        <f t="shared" si="34"/>
        <v>2219.386</v>
      </c>
    </row>
    <row r="120" spans="1:14" s="163" customFormat="1" ht="15" customHeight="1">
      <c r="A120" s="156"/>
      <c r="B120" s="160"/>
      <c r="C120" s="161"/>
      <c r="D120" s="161"/>
      <c r="E120" s="162" t="s">
        <v>398</v>
      </c>
      <c r="F120" s="75"/>
      <c r="G120" s="75"/>
      <c r="H120" s="75"/>
      <c r="I120" s="75"/>
      <c r="J120" s="75"/>
      <c r="K120" s="75"/>
      <c r="L120" s="75"/>
      <c r="M120" s="75"/>
      <c r="N120" s="76"/>
    </row>
    <row r="121" spans="1:14" ht="14.25" customHeight="1">
      <c r="A121" s="156">
        <v>2451</v>
      </c>
      <c r="B121" s="160" t="s">
        <v>36</v>
      </c>
      <c r="C121" s="161">
        <v>5</v>
      </c>
      <c r="D121" s="161">
        <v>1</v>
      </c>
      <c r="E121" s="162" t="s">
        <v>459</v>
      </c>
      <c r="F121" s="75">
        <f>SUM(G121:H121)</f>
        <v>11715698.299999999</v>
      </c>
      <c r="G121" s="75">
        <v>10452868.1</v>
      </c>
      <c r="H121" s="75">
        <v>1262830.2</v>
      </c>
      <c r="I121" s="75">
        <f>SUM(J121:K121)</f>
        <v>11723204.5</v>
      </c>
      <c r="J121" s="75">
        <v>10437653.9</v>
      </c>
      <c r="K121" s="75">
        <v>1285550.6</v>
      </c>
      <c r="L121" s="75">
        <f>SUM(M121:N121)</f>
        <v>498896.223</v>
      </c>
      <c r="M121" s="75">
        <v>496676.837</v>
      </c>
      <c r="N121" s="76">
        <v>2219.386</v>
      </c>
    </row>
    <row r="122" spans="1:14" ht="18" customHeight="1">
      <c r="A122" s="156">
        <v>2452</v>
      </c>
      <c r="B122" s="160" t="s">
        <v>36</v>
      </c>
      <c r="C122" s="161">
        <v>5</v>
      </c>
      <c r="D122" s="161">
        <v>2</v>
      </c>
      <c r="E122" s="162" t="s">
        <v>460</v>
      </c>
      <c r="F122" s="75">
        <f>SUM(G122:H122)</f>
        <v>0</v>
      </c>
      <c r="G122" s="75">
        <v>0</v>
      </c>
      <c r="H122" s="75">
        <v>0</v>
      </c>
      <c r="I122" s="75">
        <f>SUM(J122:K122)</f>
        <v>0</v>
      </c>
      <c r="J122" s="75">
        <v>0</v>
      </c>
      <c r="K122" s="75">
        <v>0</v>
      </c>
      <c r="L122" s="75">
        <f>SUM(M122:N122)</f>
        <v>0</v>
      </c>
      <c r="M122" s="75">
        <v>0</v>
      </c>
      <c r="N122" s="76">
        <v>0</v>
      </c>
    </row>
    <row r="123" spans="1:14" ht="15" customHeight="1">
      <c r="A123" s="156">
        <v>2453</v>
      </c>
      <c r="B123" s="160" t="s">
        <v>36</v>
      </c>
      <c r="C123" s="161">
        <v>5</v>
      </c>
      <c r="D123" s="161">
        <v>3</v>
      </c>
      <c r="E123" s="162" t="s">
        <v>461</v>
      </c>
      <c r="F123" s="75">
        <f>SUM(G123:H123)</f>
        <v>0</v>
      </c>
      <c r="G123" s="75">
        <v>0</v>
      </c>
      <c r="H123" s="75">
        <v>0</v>
      </c>
      <c r="I123" s="75">
        <f>SUM(J123:K123)</f>
        <v>0</v>
      </c>
      <c r="J123" s="75">
        <v>0</v>
      </c>
      <c r="K123" s="75">
        <v>0</v>
      </c>
      <c r="L123" s="75">
        <f>SUM(M123:N123)</f>
        <v>0</v>
      </c>
      <c r="M123" s="75">
        <v>0</v>
      </c>
      <c r="N123" s="76">
        <v>0</v>
      </c>
    </row>
    <row r="124" spans="1:14" ht="15" customHeight="1">
      <c r="A124" s="156">
        <v>2454</v>
      </c>
      <c r="B124" s="160" t="s">
        <v>36</v>
      </c>
      <c r="C124" s="161">
        <v>5</v>
      </c>
      <c r="D124" s="161">
        <v>4</v>
      </c>
      <c r="E124" s="162" t="s">
        <v>462</v>
      </c>
      <c r="F124" s="75">
        <f>SUM(G124:H124)</f>
        <v>0</v>
      </c>
      <c r="G124" s="75">
        <v>0</v>
      </c>
      <c r="H124" s="75">
        <v>0</v>
      </c>
      <c r="I124" s="75">
        <f>SUM(J124:K124)</f>
        <v>0</v>
      </c>
      <c r="J124" s="75">
        <v>0</v>
      </c>
      <c r="K124" s="75">
        <v>0</v>
      </c>
      <c r="L124" s="75">
        <f>SUM(M124:N124)</f>
        <v>0</v>
      </c>
      <c r="M124" s="75">
        <v>0</v>
      </c>
      <c r="N124" s="76">
        <v>0</v>
      </c>
    </row>
    <row r="125" spans="1:14" ht="19.5" customHeight="1">
      <c r="A125" s="156">
        <v>2455</v>
      </c>
      <c r="B125" s="160" t="s">
        <v>36</v>
      </c>
      <c r="C125" s="161">
        <v>5</v>
      </c>
      <c r="D125" s="161">
        <v>5</v>
      </c>
      <c r="E125" s="162" t="s">
        <v>463</v>
      </c>
      <c r="F125" s="75">
        <f>SUM(G125:H125)</f>
        <v>10924112.2</v>
      </c>
      <c r="G125" s="75">
        <v>10739350.5</v>
      </c>
      <c r="H125" s="75">
        <v>184761.7</v>
      </c>
      <c r="I125" s="75">
        <f>SUM(J125:K125)</f>
        <v>16053837.600000001</v>
      </c>
      <c r="J125" s="75">
        <v>10869075.9</v>
      </c>
      <c r="K125" s="75">
        <v>5184761.7</v>
      </c>
      <c r="L125" s="75">
        <f>SUM(M125:N125)</f>
        <v>710690.049</v>
      </c>
      <c r="M125" s="75">
        <v>710690.049</v>
      </c>
      <c r="N125" s="76">
        <v>0</v>
      </c>
    </row>
    <row r="126" spans="1:14" ht="18" customHeight="1">
      <c r="A126" s="156">
        <v>2460</v>
      </c>
      <c r="B126" s="160" t="s">
        <v>36</v>
      </c>
      <c r="C126" s="161">
        <v>6</v>
      </c>
      <c r="D126" s="161">
        <v>0</v>
      </c>
      <c r="E126" s="164" t="s">
        <v>464</v>
      </c>
      <c r="F126" s="75">
        <f>SUM(F128)</f>
        <v>0</v>
      </c>
      <c r="G126" s="75">
        <f aca="true" t="shared" si="35" ref="G126:N126">SUM(G128)</f>
        <v>0</v>
      </c>
      <c r="H126" s="75">
        <f t="shared" si="35"/>
        <v>0</v>
      </c>
      <c r="I126" s="75">
        <f t="shared" si="35"/>
        <v>0</v>
      </c>
      <c r="J126" s="75">
        <f t="shared" si="35"/>
        <v>0</v>
      </c>
      <c r="K126" s="75">
        <f t="shared" si="35"/>
        <v>0</v>
      </c>
      <c r="L126" s="75">
        <f t="shared" si="35"/>
        <v>0</v>
      </c>
      <c r="M126" s="75">
        <f t="shared" si="35"/>
        <v>0</v>
      </c>
      <c r="N126" s="76">
        <f t="shared" si="35"/>
        <v>0</v>
      </c>
    </row>
    <row r="127" spans="1:14" s="163" customFormat="1" ht="15" customHeight="1">
      <c r="A127" s="156"/>
      <c r="B127" s="160"/>
      <c r="C127" s="161"/>
      <c r="D127" s="161"/>
      <c r="E127" s="162" t="s">
        <v>398</v>
      </c>
      <c r="F127" s="75"/>
      <c r="G127" s="75"/>
      <c r="H127" s="75"/>
      <c r="I127" s="75"/>
      <c r="J127" s="75"/>
      <c r="K127" s="75"/>
      <c r="L127" s="75"/>
      <c r="M127" s="75"/>
      <c r="N127" s="76"/>
    </row>
    <row r="128" spans="1:14" ht="18.75" customHeight="1">
      <c r="A128" s="156">
        <v>2461</v>
      </c>
      <c r="B128" s="160" t="s">
        <v>36</v>
      </c>
      <c r="C128" s="161">
        <v>6</v>
      </c>
      <c r="D128" s="161">
        <v>1</v>
      </c>
      <c r="E128" s="162" t="s">
        <v>464</v>
      </c>
      <c r="F128" s="75">
        <f>SUM(G128:H128)</f>
        <v>0</v>
      </c>
      <c r="G128" s="75">
        <v>0</v>
      </c>
      <c r="H128" s="75">
        <v>0</v>
      </c>
      <c r="I128" s="75">
        <f>SUM(J128:K128)</f>
        <v>0</v>
      </c>
      <c r="J128" s="75">
        <v>0</v>
      </c>
      <c r="K128" s="75">
        <v>0</v>
      </c>
      <c r="L128" s="75">
        <f>SUM(M128:N128)</f>
        <v>0</v>
      </c>
      <c r="M128" s="75">
        <v>0</v>
      </c>
      <c r="N128" s="76">
        <v>0</v>
      </c>
    </row>
    <row r="129" spans="1:14" ht="14.25" customHeight="1">
      <c r="A129" s="156">
        <v>2470</v>
      </c>
      <c r="B129" s="160" t="s">
        <v>36</v>
      </c>
      <c r="C129" s="161">
        <v>7</v>
      </c>
      <c r="D129" s="161">
        <v>0</v>
      </c>
      <c r="E129" s="164" t="s">
        <v>465</v>
      </c>
      <c r="F129" s="75">
        <f>SUM(F131:F134)</f>
        <v>145600</v>
      </c>
      <c r="G129" s="75">
        <f aca="true" t="shared" si="36" ref="G129:N129">SUM(G131:G134)</f>
        <v>145600</v>
      </c>
      <c r="H129" s="75">
        <f t="shared" si="36"/>
        <v>0</v>
      </c>
      <c r="I129" s="75">
        <f t="shared" si="36"/>
        <v>125600</v>
      </c>
      <c r="J129" s="75">
        <f t="shared" si="36"/>
        <v>125600</v>
      </c>
      <c r="K129" s="75">
        <f t="shared" si="36"/>
        <v>0</v>
      </c>
      <c r="L129" s="75">
        <f t="shared" si="36"/>
        <v>0</v>
      </c>
      <c r="M129" s="75">
        <f t="shared" si="36"/>
        <v>0</v>
      </c>
      <c r="N129" s="76">
        <f t="shared" si="36"/>
        <v>0</v>
      </c>
    </row>
    <row r="130" spans="1:14" s="163" customFormat="1" ht="14.25" customHeight="1">
      <c r="A130" s="156"/>
      <c r="B130" s="160"/>
      <c r="C130" s="161"/>
      <c r="D130" s="161"/>
      <c r="E130" s="162" t="s">
        <v>398</v>
      </c>
      <c r="F130" s="75"/>
      <c r="G130" s="75"/>
      <c r="H130" s="75"/>
      <c r="I130" s="75"/>
      <c r="J130" s="75"/>
      <c r="K130" s="75"/>
      <c r="L130" s="75"/>
      <c r="M130" s="75"/>
      <c r="N130" s="76"/>
    </row>
    <row r="131" spans="1:14" ht="25.5" customHeight="1">
      <c r="A131" s="156">
        <v>2471</v>
      </c>
      <c r="B131" s="160" t="s">
        <v>36</v>
      </c>
      <c r="C131" s="161">
        <v>7</v>
      </c>
      <c r="D131" s="161">
        <v>1</v>
      </c>
      <c r="E131" s="162" t="s">
        <v>466</v>
      </c>
      <c r="F131" s="75">
        <f>SUM(G131:H131)</f>
        <v>0</v>
      </c>
      <c r="G131" s="75">
        <v>0</v>
      </c>
      <c r="H131" s="75">
        <v>0</v>
      </c>
      <c r="I131" s="75">
        <f>SUM(J131:K131)</f>
        <v>0</v>
      </c>
      <c r="J131" s="75">
        <v>0</v>
      </c>
      <c r="K131" s="75">
        <v>0</v>
      </c>
      <c r="L131" s="75">
        <f>SUM(M131:N131)</f>
        <v>0</v>
      </c>
      <c r="M131" s="75">
        <v>0</v>
      </c>
      <c r="N131" s="76">
        <v>0</v>
      </c>
    </row>
    <row r="132" spans="1:14" ht="15" customHeight="1">
      <c r="A132" s="156">
        <v>2472</v>
      </c>
      <c r="B132" s="160" t="s">
        <v>36</v>
      </c>
      <c r="C132" s="161">
        <v>7</v>
      </c>
      <c r="D132" s="161">
        <v>2</v>
      </c>
      <c r="E132" s="162" t="s">
        <v>467</v>
      </c>
      <c r="F132" s="75">
        <f>SUM(G132:H132)</f>
        <v>0</v>
      </c>
      <c r="G132" s="75">
        <v>0</v>
      </c>
      <c r="H132" s="75">
        <v>0</v>
      </c>
      <c r="I132" s="75">
        <f>SUM(J132:K132)</f>
        <v>0</v>
      </c>
      <c r="J132" s="75">
        <v>0</v>
      </c>
      <c r="K132" s="75">
        <v>0</v>
      </c>
      <c r="L132" s="75">
        <f>SUM(M132:N132)</f>
        <v>0</v>
      </c>
      <c r="M132" s="75">
        <v>0</v>
      </c>
      <c r="N132" s="76">
        <v>0</v>
      </c>
    </row>
    <row r="133" spans="1:14" ht="16.5" customHeight="1">
      <c r="A133" s="156">
        <v>2473</v>
      </c>
      <c r="B133" s="160" t="s">
        <v>36</v>
      </c>
      <c r="C133" s="161">
        <v>7</v>
      </c>
      <c r="D133" s="161">
        <v>3</v>
      </c>
      <c r="E133" s="162" t="s">
        <v>468</v>
      </c>
      <c r="F133" s="75">
        <f>SUM(G133:H133)</f>
        <v>145600</v>
      </c>
      <c r="G133" s="75">
        <v>145600</v>
      </c>
      <c r="H133" s="75">
        <v>0</v>
      </c>
      <c r="I133" s="75">
        <f>SUM(J133:K133)</f>
        <v>125600</v>
      </c>
      <c r="J133" s="75">
        <v>125600</v>
      </c>
      <c r="K133" s="75">
        <v>0</v>
      </c>
      <c r="L133" s="75">
        <f>SUM(M133:N133)</f>
        <v>0</v>
      </c>
      <c r="M133" s="75">
        <v>0</v>
      </c>
      <c r="N133" s="76">
        <v>0</v>
      </c>
    </row>
    <row r="134" spans="1:14" ht="17.25" customHeight="1">
      <c r="A134" s="156">
        <v>2474</v>
      </c>
      <c r="B134" s="160" t="s">
        <v>36</v>
      </c>
      <c r="C134" s="161">
        <v>7</v>
      </c>
      <c r="D134" s="161">
        <v>4</v>
      </c>
      <c r="E134" s="162" t="s">
        <v>469</v>
      </c>
      <c r="F134" s="75">
        <f>SUM(G134:H134)</f>
        <v>0</v>
      </c>
      <c r="G134" s="75">
        <v>0</v>
      </c>
      <c r="H134" s="75">
        <v>0</v>
      </c>
      <c r="I134" s="75">
        <f>SUM(J134:K134)</f>
        <v>0</v>
      </c>
      <c r="J134" s="75">
        <v>0</v>
      </c>
      <c r="K134" s="75">
        <v>0</v>
      </c>
      <c r="L134" s="75">
        <f>SUM(M134:N134)</f>
        <v>0</v>
      </c>
      <c r="M134" s="75">
        <v>0</v>
      </c>
      <c r="N134" s="76">
        <v>0</v>
      </c>
    </row>
    <row r="135" spans="1:14" ht="29.25" customHeight="1">
      <c r="A135" s="156">
        <v>2480</v>
      </c>
      <c r="B135" s="160" t="s">
        <v>36</v>
      </c>
      <c r="C135" s="161">
        <v>8</v>
      </c>
      <c r="D135" s="161">
        <v>0</v>
      </c>
      <c r="E135" s="164" t="s">
        <v>470</v>
      </c>
      <c r="F135" s="75">
        <f>SUM(F137:F143)</f>
        <v>0</v>
      </c>
      <c r="G135" s="75">
        <f aca="true" t="shared" si="37" ref="G135:N135">SUM(G137:G143)</f>
        <v>0</v>
      </c>
      <c r="H135" s="75">
        <f t="shared" si="37"/>
        <v>0</v>
      </c>
      <c r="I135" s="75">
        <f t="shared" si="37"/>
        <v>0</v>
      </c>
      <c r="J135" s="75">
        <f t="shared" si="37"/>
        <v>0</v>
      </c>
      <c r="K135" s="75">
        <f t="shared" si="37"/>
        <v>0</v>
      </c>
      <c r="L135" s="75">
        <f t="shared" si="37"/>
        <v>0</v>
      </c>
      <c r="M135" s="75">
        <f t="shared" si="37"/>
        <v>0</v>
      </c>
      <c r="N135" s="76">
        <f t="shared" si="37"/>
        <v>0</v>
      </c>
    </row>
    <row r="136" spans="1:14" s="163" customFormat="1" ht="16.5" customHeight="1">
      <c r="A136" s="156"/>
      <c r="B136" s="160"/>
      <c r="C136" s="161"/>
      <c r="D136" s="161"/>
      <c r="E136" s="162" t="s">
        <v>398</v>
      </c>
      <c r="F136" s="75"/>
      <c r="G136" s="75"/>
      <c r="H136" s="75"/>
      <c r="I136" s="75"/>
      <c r="J136" s="75"/>
      <c r="K136" s="75"/>
      <c r="L136" s="75"/>
      <c r="M136" s="75"/>
      <c r="N136" s="76"/>
    </row>
    <row r="137" spans="1:14" ht="39.75" customHeight="1">
      <c r="A137" s="156">
        <v>2481</v>
      </c>
      <c r="B137" s="160" t="s">
        <v>36</v>
      </c>
      <c r="C137" s="161">
        <v>8</v>
      </c>
      <c r="D137" s="161">
        <v>1</v>
      </c>
      <c r="E137" s="162" t="s">
        <v>471</v>
      </c>
      <c r="F137" s="75">
        <f aca="true" t="shared" si="38" ref="F137:F143">SUM(G137:H137)</f>
        <v>0</v>
      </c>
      <c r="G137" s="75">
        <v>0</v>
      </c>
      <c r="H137" s="75">
        <v>0</v>
      </c>
      <c r="I137" s="75">
        <f aca="true" t="shared" si="39" ref="I137:I143">SUM(J137:K137)</f>
        <v>0</v>
      </c>
      <c r="J137" s="75">
        <v>0</v>
      </c>
      <c r="K137" s="75">
        <v>0</v>
      </c>
      <c r="L137" s="75">
        <f aca="true" t="shared" si="40" ref="L137:L143">SUM(M137:N137)</f>
        <v>0</v>
      </c>
      <c r="M137" s="75">
        <v>0</v>
      </c>
      <c r="N137" s="76">
        <v>0</v>
      </c>
    </row>
    <row r="138" spans="1:14" ht="40.5" customHeight="1">
      <c r="A138" s="156">
        <v>2482</v>
      </c>
      <c r="B138" s="160" t="s">
        <v>36</v>
      </c>
      <c r="C138" s="161">
        <v>8</v>
      </c>
      <c r="D138" s="161">
        <v>2</v>
      </c>
      <c r="E138" s="162" t="s">
        <v>472</v>
      </c>
      <c r="F138" s="75">
        <f t="shared" si="38"/>
        <v>0</v>
      </c>
      <c r="G138" s="75">
        <v>0</v>
      </c>
      <c r="H138" s="75">
        <v>0</v>
      </c>
      <c r="I138" s="75">
        <f t="shared" si="39"/>
        <v>0</v>
      </c>
      <c r="J138" s="75">
        <v>0</v>
      </c>
      <c r="K138" s="75">
        <v>0</v>
      </c>
      <c r="L138" s="75">
        <f t="shared" si="40"/>
        <v>0</v>
      </c>
      <c r="M138" s="75">
        <v>0</v>
      </c>
      <c r="N138" s="76">
        <v>0</v>
      </c>
    </row>
    <row r="139" spans="1:14" ht="30" customHeight="1">
      <c r="A139" s="156">
        <v>2483</v>
      </c>
      <c r="B139" s="160" t="s">
        <v>36</v>
      </c>
      <c r="C139" s="161">
        <v>8</v>
      </c>
      <c r="D139" s="161">
        <v>3</v>
      </c>
      <c r="E139" s="162" t="s">
        <v>473</v>
      </c>
      <c r="F139" s="75">
        <f t="shared" si="38"/>
        <v>0</v>
      </c>
      <c r="G139" s="75">
        <v>0</v>
      </c>
      <c r="H139" s="75">
        <v>0</v>
      </c>
      <c r="I139" s="75">
        <f t="shared" si="39"/>
        <v>0</v>
      </c>
      <c r="J139" s="75">
        <v>0</v>
      </c>
      <c r="K139" s="75">
        <v>0</v>
      </c>
      <c r="L139" s="75">
        <f t="shared" si="40"/>
        <v>0</v>
      </c>
      <c r="M139" s="75">
        <v>0</v>
      </c>
      <c r="N139" s="76">
        <v>0</v>
      </c>
    </row>
    <row r="140" spans="1:14" ht="37.5" customHeight="1">
      <c r="A140" s="156">
        <v>2484</v>
      </c>
      <c r="B140" s="160" t="s">
        <v>36</v>
      </c>
      <c r="C140" s="161">
        <v>8</v>
      </c>
      <c r="D140" s="161">
        <v>4</v>
      </c>
      <c r="E140" s="162" t="s">
        <v>474</v>
      </c>
      <c r="F140" s="75">
        <f t="shared" si="38"/>
        <v>0</v>
      </c>
      <c r="G140" s="75">
        <v>0</v>
      </c>
      <c r="H140" s="75">
        <v>0</v>
      </c>
      <c r="I140" s="75">
        <f t="shared" si="39"/>
        <v>0</v>
      </c>
      <c r="J140" s="75">
        <v>0</v>
      </c>
      <c r="K140" s="75">
        <v>0</v>
      </c>
      <c r="L140" s="75">
        <f t="shared" si="40"/>
        <v>0</v>
      </c>
      <c r="M140" s="75">
        <v>0</v>
      </c>
      <c r="N140" s="76">
        <v>0</v>
      </c>
    </row>
    <row r="141" spans="1:14" ht="28.5" customHeight="1">
      <c r="A141" s="156">
        <v>2485</v>
      </c>
      <c r="B141" s="160" t="s">
        <v>36</v>
      </c>
      <c r="C141" s="161">
        <v>8</v>
      </c>
      <c r="D141" s="161">
        <v>5</v>
      </c>
      <c r="E141" s="162" t="s">
        <v>475</v>
      </c>
      <c r="F141" s="75">
        <f t="shared" si="38"/>
        <v>0</v>
      </c>
      <c r="G141" s="75">
        <v>0</v>
      </c>
      <c r="H141" s="75">
        <v>0</v>
      </c>
      <c r="I141" s="75">
        <f t="shared" si="39"/>
        <v>0</v>
      </c>
      <c r="J141" s="75">
        <v>0</v>
      </c>
      <c r="K141" s="75">
        <v>0</v>
      </c>
      <c r="L141" s="75">
        <f t="shared" si="40"/>
        <v>0</v>
      </c>
      <c r="M141" s="75">
        <v>0</v>
      </c>
      <c r="N141" s="76">
        <v>0</v>
      </c>
    </row>
    <row r="142" spans="1:14" ht="20.25" customHeight="1">
      <c r="A142" s="156">
        <v>2486</v>
      </c>
      <c r="B142" s="160" t="s">
        <v>36</v>
      </c>
      <c r="C142" s="161">
        <v>8</v>
      </c>
      <c r="D142" s="161">
        <v>6</v>
      </c>
      <c r="E142" s="162" t="s">
        <v>476</v>
      </c>
      <c r="F142" s="75">
        <f t="shared" si="38"/>
        <v>0</v>
      </c>
      <c r="G142" s="75">
        <v>0</v>
      </c>
      <c r="H142" s="75">
        <v>0</v>
      </c>
      <c r="I142" s="75">
        <f t="shared" si="39"/>
        <v>0</v>
      </c>
      <c r="J142" s="75">
        <v>0</v>
      </c>
      <c r="K142" s="75">
        <v>0</v>
      </c>
      <c r="L142" s="75">
        <f t="shared" si="40"/>
        <v>0</v>
      </c>
      <c r="M142" s="75">
        <v>0</v>
      </c>
      <c r="N142" s="76">
        <v>0</v>
      </c>
    </row>
    <row r="143" spans="1:14" ht="27" customHeight="1">
      <c r="A143" s="156">
        <v>2487</v>
      </c>
      <c r="B143" s="160" t="s">
        <v>36</v>
      </c>
      <c r="C143" s="161">
        <v>8</v>
      </c>
      <c r="D143" s="161">
        <v>7</v>
      </c>
      <c r="E143" s="162" t="s">
        <v>477</v>
      </c>
      <c r="F143" s="75">
        <f t="shared" si="38"/>
        <v>0</v>
      </c>
      <c r="G143" s="75">
        <v>0</v>
      </c>
      <c r="H143" s="75">
        <v>0</v>
      </c>
      <c r="I143" s="75">
        <f t="shared" si="39"/>
        <v>0</v>
      </c>
      <c r="J143" s="75">
        <v>0</v>
      </c>
      <c r="K143" s="75">
        <v>0</v>
      </c>
      <c r="L143" s="75">
        <f t="shared" si="40"/>
        <v>0</v>
      </c>
      <c r="M143" s="75">
        <v>0</v>
      </c>
      <c r="N143" s="76">
        <v>0</v>
      </c>
    </row>
    <row r="144" spans="1:14" ht="27.75" customHeight="1">
      <c r="A144" s="156">
        <v>2490</v>
      </c>
      <c r="B144" s="160" t="s">
        <v>36</v>
      </c>
      <c r="C144" s="161">
        <v>9</v>
      </c>
      <c r="D144" s="161">
        <v>0</v>
      </c>
      <c r="E144" s="164" t="s">
        <v>478</v>
      </c>
      <c r="F144" s="75">
        <f>SUM(F146)</f>
        <v>-2386686.7</v>
      </c>
      <c r="G144" s="75">
        <f aca="true" t="shared" si="41" ref="G144:N144">SUM(G146)</f>
        <v>1507313.3</v>
      </c>
      <c r="H144" s="75">
        <f t="shared" si="41"/>
        <v>-3894000</v>
      </c>
      <c r="I144" s="75">
        <f t="shared" si="41"/>
        <v>-2414378.5</v>
      </c>
      <c r="J144" s="75">
        <f t="shared" si="41"/>
        <v>1478192.9</v>
      </c>
      <c r="K144" s="75">
        <f t="shared" si="41"/>
        <v>-3892571.4</v>
      </c>
      <c r="L144" s="75">
        <f t="shared" si="41"/>
        <v>-602106.6326</v>
      </c>
      <c r="M144" s="75">
        <f t="shared" si="41"/>
        <v>112026.574</v>
      </c>
      <c r="N144" s="76">
        <f t="shared" si="41"/>
        <v>-714133.2066</v>
      </c>
    </row>
    <row r="145" spans="1:14" s="163" customFormat="1" ht="16.5" customHeight="1">
      <c r="A145" s="156"/>
      <c r="B145" s="160"/>
      <c r="C145" s="161"/>
      <c r="D145" s="161"/>
      <c r="E145" s="162" t="s">
        <v>398</v>
      </c>
      <c r="F145" s="75"/>
      <c r="G145" s="75"/>
      <c r="H145" s="75"/>
      <c r="I145" s="75"/>
      <c r="J145" s="75"/>
      <c r="K145" s="75"/>
      <c r="L145" s="75"/>
      <c r="M145" s="75"/>
      <c r="N145" s="76"/>
    </row>
    <row r="146" spans="1:14" ht="14.25" customHeight="1">
      <c r="A146" s="156">
        <v>2491</v>
      </c>
      <c r="B146" s="160" t="s">
        <v>36</v>
      </c>
      <c r="C146" s="161">
        <v>9</v>
      </c>
      <c r="D146" s="161">
        <v>1</v>
      </c>
      <c r="E146" s="162" t="s">
        <v>478</v>
      </c>
      <c r="F146" s="75">
        <f>SUM(G146:H146)</f>
        <v>-2386686.7</v>
      </c>
      <c r="G146" s="75">
        <v>1507313.3</v>
      </c>
      <c r="H146" s="75">
        <v>-3894000</v>
      </c>
      <c r="I146" s="75">
        <f>SUM(J146:K146)</f>
        <v>-2414378.5</v>
      </c>
      <c r="J146" s="75">
        <v>1478192.9</v>
      </c>
      <c r="K146" s="75">
        <v>-3892571.4</v>
      </c>
      <c r="L146" s="75">
        <f>SUM(M146:N146)</f>
        <v>-602106.6326</v>
      </c>
      <c r="M146" s="75">
        <v>112026.574</v>
      </c>
      <c r="N146" s="76">
        <v>-714133.2066</v>
      </c>
    </row>
    <row r="147" spans="1:14" s="166" customFormat="1" ht="34.5" customHeight="1">
      <c r="A147" s="165">
        <v>2500</v>
      </c>
      <c r="B147" s="157" t="s">
        <v>37</v>
      </c>
      <c r="C147" s="158">
        <v>0</v>
      </c>
      <c r="D147" s="158">
        <v>0</v>
      </c>
      <c r="E147" s="154" t="s">
        <v>479</v>
      </c>
      <c r="F147" s="91">
        <f>SUM(F149,F152,F155,F158,F161,F164,)</f>
        <v>20124054.6</v>
      </c>
      <c r="G147" s="91">
        <f aca="true" t="shared" si="42" ref="G147:N147">SUM(G149,G152,G155,G158,G161,G164,)</f>
        <v>18957054.6</v>
      </c>
      <c r="H147" s="91">
        <f t="shared" si="42"/>
        <v>1167000</v>
      </c>
      <c r="I147" s="91">
        <f t="shared" si="42"/>
        <v>22252843</v>
      </c>
      <c r="J147" s="91">
        <f t="shared" si="42"/>
        <v>19619996.8</v>
      </c>
      <c r="K147" s="91">
        <f t="shared" si="42"/>
        <v>2632846.2</v>
      </c>
      <c r="L147" s="91">
        <f t="shared" si="42"/>
        <v>1892748.808</v>
      </c>
      <c r="M147" s="91">
        <f t="shared" si="42"/>
        <v>1483981.408</v>
      </c>
      <c r="N147" s="92">
        <f t="shared" si="42"/>
        <v>408767.4</v>
      </c>
    </row>
    <row r="148" spans="1:14" ht="15.75" customHeight="1">
      <c r="A148" s="156"/>
      <c r="B148" s="160"/>
      <c r="C148" s="161"/>
      <c r="D148" s="161"/>
      <c r="E148" s="162" t="s">
        <v>268</v>
      </c>
      <c r="F148" s="75"/>
      <c r="G148" s="75"/>
      <c r="H148" s="75"/>
      <c r="I148" s="75"/>
      <c r="J148" s="75"/>
      <c r="K148" s="75"/>
      <c r="L148" s="75"/>
      <c r="M148" s="75"/>
      <c r="N148" s="76"/>
    </row>
    <row r="149" spans="1:14" ht="17.25" customHeight="1">
      <c r="A149" s="156">
        <v>2510</v>
      </c>
      <c r="B149" s="160" t="s">
        <v>37</v>
      </c>
      <c r="C149" s="161">
        <v>1</v>
      </c>
      <c r="D149" s="161">
        <v>0</v>
      </c>
      <c r="E149" s="164" t="s">
        <v>480</v>
      </c>
      <c r="F149" s="75">
        <f>SUM(F151)</f>
        <v>15967960.6</v>
      </c>
      <c r="G149" s="75">
        <f aca="true" t="shared" si="43" ref="G149:N149">SUM(G151)</f>
        <v>15319960.6</v>
      </c>
      <c r="H149" s="75">
        <f t="shared" si="43"/>
        <v>648000</v>
      </c>
      <c r="I149" s="75">
        <f t="shared" si="43"/>
        <v>16916474.3</v>
      </c>
      <c r="J149" s="75">
        <f t="shared" si="43"/>
        <v>15506624.2</v>
      </c>
      <c r="K149" s="75">
        <f t="shared" si="43"/>
        <v>1409850.1</v>
      </c>
      <c r="L149" s="75">
        <f t="shared" si="43"/>
        <v>1212169.158</v>
      </c>
      <c r="M149" s="75">
        <f t="shared" si="43"/>
        <v>803648.158</v>
      </c>
      <c r="N149" s="76">
        <f t="shared" si="43"/>
        <v>408521</v>
      </c>
    </row>
    <row r="150" spans="1:14" s="163" customFormat="1" ht="10.5" customHeight="1">
      <c r="A150" s="156"/>
      <c r="B150" s="160"/>
      <c r="C150" s="161"/>
      <c r="D150" s="161"/>
      <c r="E150" s="162" t="s">
        <v>398</v>
      </c>
      <c r="F150" s="75"/>
      <c r="G150" s="75"/>
      <c r="H150" s="75"/>
      <c r="I150" s="75"/>
      <c r="J150" s="75"/>
      <c r="K150" s="75"/>
      <c r="L150" s="75"/>
      <c r="M150" s="75"/>
      <c r="N150" s="76"/>
    </row>
    <row r="151" spans="1:14" ht="17.25" customHeight="1">
      <c r="A151" s="156">
        <v>2511</v>
      </c>
      <c r="B151" s="160" t="s">
        <v>37</v>
      </c>
      <c r="C151" s="161">
        <v>1</v>
      </c>
      <c r="D151" s="161">
        <v>1</v>
      </c>
      <c r="E151" s="162" t="s">
        <v>480</v>
      </c>
      <c r="F151" s="75">
        <f>SUM(G151:H151)</f>
        <v>15967960.6</v>
      </c>
      <c r="G151" s="75">
        <v>15319960.6</v>
      </c>
      <c r="H151" s="75">
        <v>648000</v>
      </c>
      <c r="I151" s="75">
        <f>SUM(J151:K151)</f>
        <v>16916474.3</v>
      </c>
      <c r="J151" s="75">
        <v>15506624.2</v>
      </c>
      <c r="K151" s="75">
        <v>1409850.1</v>
      </c>
      <c r="L151" s="75">
        <f>SUM(M151:N151)</f>
        <v>1212169.158</v>
      </c>
      <c r="M151" s="75">
        <v>803648.158</v>
      </c>
      <c r="N151" s="76">
        <v>408521</v>
      </c>
    </row>
    <row r="152" spans="1:14" ht="18.75" customHeight="1">
      <c r="A152" s="156">
        <v>2520</v>
      </c>
      <c r="B152" s="160" t="s">
        <v>37</v>
      </c>
      <c r="C152" s="161">
        <v>2</v>
      </c>
      <c r="D152" s="161">
        <v>0</v>
      </c>
      <c r="E152" s="164" t="s">
        <v>481</v>
      </c>
      <c r="F152" s="75">
        <f>SUM(F154)</f>
        <v>274000</v>
      </c>
      <c r="G152" s="75">
        <f aca="true" t="shared" si="44" ref="G152:N152">SUM(G154)</f>
        <v>0</v>
      </c>
      <c r="H152" s="75">
        <f t="shared" si="44"/>
        <v>274000</v>
      </c>
      <c r="I152" s="75">
        <f t="shared" si="44"/>
        <v>274246.4</v>
      </c>
      <c r="J152" s="75">
        <f t="shared" si="44"/>
        <v>0</v>
      </c>
      <c r="K152" s="75">
        <f t="shared" si="44"/>
        <v>274246.4</v>
      </c>
      <c r="L152" s="75">
        <f t="shared" si="44"/>
        <v>246.4</v>
      </c>
      <c r="M152" s="75">
        <f t="shared" si="44"/>
        <v>0</v>
      </c>
      <c r="N152" s="76">
        <f t="shared" si="44"/>
        <v>246.4</v>
      </c>
    </row>
    <row r="153" spans="1:14" s="163" customFormat="1" ht="10.5" customHeight="1">
      <c r="A153" s="156"/>
      <c r="B153" s="160"/>
      <c r="C153" s="161"/>
      <c r="D153" s="161"/>
      <c r="E153" s="162" t="s">
        <v>398</v>
      </c>
      <c r="F153" s="75"/>
      <c r="G153" s="75"/>
      <c r="H153" s="75"/>
      <c r="I153" s="75"/>
      <c r="J153" s="75"/>
      <c r="K153" s="75"/>
      <c r="L153" s="75"/>
      <c r="M153" s="75"/>
      <c r="N153" s="76"/>
    </row>
    <row r="154" spans="1:14" ht="16.5" customHeight="1">
      <c r="A154" s="156">
        <v>2521</v>
      </c>
      <c r="B154" s="160" t="s">
        <v>37</v>
      </c>
      <c r="C154" s="161">
        <v>2</v>
      </c>
      <c r="D154" s="161">
        <v>1</v>
      </c>
      <c r="E154" s="162" t="s">
        <v>482</v>
      </c>
      <c r="F154" s="75">
        <f>SUM(G154:H154)</f>
        <v>274000</v>
      </c>
      <c r="G154" s="75">
        <v>0</v>
      </c>
      <c r="H154" s="75">
        <v>274000</v>
      </c>
      <c r="I154" s="75">
        <f>SUM(J154:K154)</f>
        <v>274246.4</v>
      </c>
      <c r="J154" s="75">
        <v>0</v>
      </c>
      <c r="K154" s="75">
        <v>274246.4</v>
      </c>
      <c r="L154" s="75">
        <f>SUM(M154:N154)</f>
        <v>246.4</v>
      </c>
      <c r="M154" s="75">
        <v>0</v>
      </c>
      <c r="N154" s="76">
        <v>246.4</v>
      </c>
    </row>
    <row r="155" spans="1:14" ht="19.5" customHeight="1">
      <c r="A155" s="156">
        <v>2530</v>
      </c>
      <c r="B155" s="160" t="s">
        <v>37</v>
      </c>
      <c r="C155" s="161">
        <v>3</v>
      </c>
      <c r="D155" s="161">
        <v>0</v>
      </c>
      <c r="E155" s="164" t="s">
        <v>483</v>
      </c>
      <c r="F155" s="75">
        <f>SUM(F157)</f>
        <v>38683</v>
      </c>
      <c r="G155" s="75">
        <f aca="true" t="shared" si="45" ref="G155:N155">SUM(G157)</f>
        <v>38683</v>
      </c>
      <c r="H155" s="75">
        <f t="shared" si="45"/>
        <v>0</v>
      </c>
      <c r="I155" s="75">
        <f t="shared" si="45"/>
        <v>38683</v>
      </c>
      <c r="J155" s="75">
        <f t="shared" si="45"/>
        <v>38683</v>
      </c>
      <c r="K155" s="75">
        <f t="shared" si="45"/>
        <v>0</v>
      </c>
      <c r="L155" s="75">
        <f t="shared" si="45"/>
        <v>0</v>
      </c>
      <c r="M155" s="75">
        <f t="shared" si="45"/>
        <v>0</v>
      </c>
      <c r="N155" s="76">
        <f t="shared" si="45"/>
        <v>0</v>
      </c>
    </row>
    <row r="156" spans="1:14" s="163" customFormat="1" ht="10.5" customHeight="1">
      <c r="A156" s="156"/>
      <c r="B156" s="160"/>
      <c r="C156" s="161"/>
      <c r="D156" s="161"/>
      <c r="E156" s="162" t="s">
        <v>398</v>
      </c>
      <c r="F156" s="75"/>
      <c r="G156" s="75"/>
      <c r="H156" s="75"/>
      <c r="I156" s="75"/>
      <c r="J156" s="75"/>
      <c r="K156" s="75"/>
      <c r="L156" s="75"/>
      <c r="M156" s="75"/>
      <c r="N156" s="76"/>
    </row>
    <row r="157" spans="1:14" ht="16.5" customHeight="1">
      <c r="A157" s="156">
        <v>2531</v>
      </c>
      <c r="B157" s="160" t="s">
        <v>37</v>
      </c>
      <c r="C157" s="161">
        <v>3</v>
      </c>
      <c r="D157" s="161">
        <v>1</v>
      </c>
      <c r="E157" s="162" t="s">
        <v>483</v>
      </c>
      <c r="F157" s="75">
        <f>SUM(G157:H157)</f>
        <v>38683</v>
      </c>
      <c r="G157" s="75">
        <v>38683</v>
      </c>
      <c r="H157" s="75">
        <v>0</v>
      </c>
      <c r="I157" s="75">
        <f>SUM(J157:K157)</f>
        <v>38683</v>
      </c>
      <c r="J157" s="75">
        <v>38683</v>
      </c>
      <c r="K157" s="75">
        <v>0</v>
      </c>
      <c r="L157" s="75">
        <f>SUM(M157:N157)</f>
        <v>0</v>
      </c>
      <c r="M157" s="75">
        <v>0</v>
      </c>
      <c r="N157" s="76">
        <v>0</v>
      </c>
    </row>
    <row r="158" spans="1:14" ht="24.75" customHeight="1">
      <c r="A158" s="156">
        <v>2540</v>
      </c>
      <c r="B158" s="160" t="s">
        <v>37</v>
      </c>
      <c r="C158" s="161">
        <v>4</v>
      </c>
      <c r="D158" s="161">
        <v>0</v>
      </c>
      <c r="E158" s="164" t="s">
        <v>484</v>
      </c>
      <c r="F158" s="75">
        <f>SUM(F160)</f>
        <v>0</v>
      </c>
      <c r="G158" s="75">
        <f aca="true" t="shared" si="46" ref="G158:N158">SUM(G160)</f>
        <v>0</v>
      </c>
      <c r="H158" s="75">
        <f t="shared" si="46"/>
        <v>0</v>
      </c>
      <c r="I158" s="75">
        <f t="shared" si="46"/>
        <v>0</v>
      </c>
      <c r="J158" s="75">
        <f t="shared" si="46"/>
        <v>0</v>
      </c>
      <c r="K158" s="75">
        <f t="shared" si="46"/>
        <v>0</v>
      </c>
      <c r="L158" s="75">
        <f t="shared" si="46"/>
        <v>0</v>
      </c>
      <c r="M158" s="75">
        <f t="shared" si="46"/>
        <v>0</v>
      </c>
      <c r="N158" s="76">
        <f t="shared" si="46"/>
        <v>0</v>
      </c>
    </row>
    <row r="159" spans="1:14" s="163" customFormat="1" ht="16.5" customHeight="1">
      <c r="A159" s="156"/>
      <c r="B159" s="160"/>
      <c r="C159" s="161"/>
      <c r="D159" s="161"/>
      <c r="E159" s="162" t="s">
        <v>398</v>
      </c>
      <c r="F159" s="75"/>
      <c r="G159" s="75"/>
      <c r="H159" s="75"/>
      <c r="I159" s="75"/>
      <c r="J159" s="75"/>
      <c r="K159" s="75"/>
      <c r="L159" s="75"/>
      <c r="M159" s="75"/>
      <c r="N159" s="76"/>
    </row>
    <row r="160" spans="1:14" ht="17.25" customHeight="1">
      <c r="A160" s="156">
        <v>2541</v>
      </c>
      <c r="B160" s="160" t="s">
        <v>37</v>
      </c>
      <c r="C160" s="161">
        <v>4</v>
      </c>
      <c r="D160" s="161">
        <v>1</v>
      </c>
      <c r="E160" s="162" t="s">
        <v>484</v>
      </c>
      <c r="F160" s="75">
        <f>SUM(G160:H160)</f>
        <v>0</v>
      </c>
      <c r="G160" s="75">
        <v>0</v>
      </c>
      <c r="H160" s="75">
        <v>0</v>
      </c>
      <c r="I160" s="75">
        <f>SUM(J160:K160)</f>
        <v>0</v>
      </c>
      <c r="J160" s="75">
        <v>0</v>
      </c>
      <c r="K160" s="75">
        <v>0</v>
      </c>
      <c r="L160" s="75">
        <f>SUM(M160:N160)</f>
        <v>0</v>
      </c>
      <c r="M160" s="75">
        <v>0</v>
      </c>
      <c r="N160" s="76">
        <v>0</v>
      </c>
    </row>
    <row r="161" spans="1:14" ht="27" customHeight="1">
      <c r="A161" s="156">
        <v>2550</v>
      </c>
      <c r="B161" s="160" t="s">
        <v>37</v>
      </c>
      <c r="C161" s="161">
        <v>5</v>
      </c>
      <c r="D161" s="161">
        <v>0</v>
      </c>
      <c r="E161" s="164" t="s">
        <v>485</v>
      </c>
      <c r="F161" s="75">
        <f>SUM(F163)</f>
        <v>0</v>
      </c>
      <c r="G161" s="75">
        <f aca="true" t="shared" si="47" ref="G161:N161">SUM(G163)</f>
        <v>0</v>
      </c>
      <c r="H161" s="75">
        <f t="shared" si="47"/>
        <v>0</v>
      </c>
      <c r="I161" s="75">
        <f t="shared" si="47"/>
        <v>0</v>
      </c>
      <c r="J161" s="75">
        <f t="shared" si="47"/>
        <v>0</v>
      </c>
      <c r="K161" s="75">
        <f t="shared" si="47"/>
        <v>0</v>
      </c>
      <c r="L161" s="75">
        <f t="shared" si="47"/>
        <v>0</v>
      </c>
      <c r="M161" s="75">
        <f t="shared" si="47"/>
        <v>0</v>
      </c>
      <c r="N161" s="76">
        <f t="shared" si="47"/>
        <v>0</v>
      </c>
    </row>
    <row r="162" spans="1:14" s="163" customFormat="1" ht="14.25" customHeight="1">
      <c r="A162" s="156"/>
      <c r="B162" s="160"/>
      <c r="C162" s="161"/>
      <c r="D162" s="161"/>
      <c r="E162" s="162" t="s">
        <v>398</v>
      </c>
      <c r="F162" s="75"/>
      <c r="G162" s="75"/>
      <c r="H162" s="75"/>
      <c r="I162" s="75"/>
      <c r="J162" s="75"/>
      <c r="K162" s="75"/>
      <c r="L162" s="75"/>
      <c r="M162" s="75"/>
      <c r="N162" s="76"/>
    </row>
    <row r="163" spans="1:14" ht="27.75" customHeight="1">
      <c r="A163" s="156">
        <v>2551</v>
      </c>
      <c r="B163" s="160" t="s">
        <v>37</v>
      </c>
      <c r="C163" s="161">
        <v>5</v>
      </c>
      <c r="D163" s="161">
        <v>1</v>
      </c>
      <c r="E163" s="162" t="s">
        <v>485</v>
      </c>
      <c r="F163" s="75">
        <f>SUM(G163:H163)</f>
        <v>0</v>
      </c>
      <c r="G163" s="75">
        <v>0</v>
      </c>
      <c r="H163" s="75">
        <v>0</v>
      </c>
      <c r="I163" s="75">
        <f>SUM(J163:K163)</f>
        <v>0</v>
      </c>
      <c r="J163" s="75">
        <v>0</v>
      </c>
      <c r="K163" s="75">
        <v>0</v>
      </c>
      <c r="L163" s="75">
        <f>SUM(M163:N163)</f>
        <v>0</v>
      </c>
      <c r="M163" s="75">
        <v>0</v>
      </c>
      <c r="N163" s="76">
        <v>0</v>
      </c>
    </row>
    <row r="164" spans="1:14" ht="25.5" customHeight="1">
      <c r="A164" s="156">
        <v>2560</v>
      </c>
      <c r="B164" s="160" t="s">
        <v>37</v>
      </c>
      <c r="C164" s="161">
        <v>6</v>
      </c>
      <c r="D164" s="161">
        <v>0</v>
      </c>
      <c r="E164" s="164" t="s">
        <v>486</v>
      </c>
      <c r="F164" s="75">
        <f>SUM(F166)</f>
        <v>3843411</v>
      </c>
      <c r="G164" s="75">
        <f aca="true" t="shared" si="48" ref="G164:N164">SUM(G166)</f>
        <v>3598411</v>
      </c>
      <c r="H164" s="75">
        <f t="shared" si="48"/>
        <v>245000</v>
      </c>
      <c r="I164" s="75">
        <f t="shared" si="48"/>
        <v>5023439.3</v>
      </c>
      <c r="J164" s="75">
        <f t="shared" si="48"/>
        <v>4074689.6</v>
      </c>
      <c r="K164" s="75">
        <f t="shared" si="48"/>
        <v>948749.7</v>
      </c>
      <c r="L164" s="75">
        <f t="shared" si="48"/>
        <v>680333.25</v>
      </c>
      <c r="M164" s="75">
        <f t="shared" si="48"/>
        <v>680333.25</v>
      </c>
      <c r="N164" s="76">
        <f t="shared" si="48"/>
        <v>0</v>
      </c>
    </row>
    <row r="165" spans="1:14" s="163" customFormat="1" ht="10.5" customHeight="1">
      <c r="A165" s="156"/>
      <c r="B165" s="160"/>
      <c r="C165" s="161"/>
      <c r="D165" s="161"/>
      <c r="E165" s="162" t="s">
        <v>398</v>
      </c>
      <c r="F165" s="75"/>
      <c r="G165" s="75"/>
      <c r="H165" s="75"/>
      <c r="I165" s="75"/>
      <c r="J165" s="75"/>
      <c r="K165" s="75"/>
      <c r="L165" s="75"/>
      <c r="M165" s="75"/>
      <c r="N165" s="76"/>
    </row>
    <row r="166" spans="1:14" ht="27.75" customHeight="1">
      <c r="A166" s="156">
        <v>2561</v>
      </c>
      <c r="B166" s="160" t="s">
        <v>37</v>
      </c>
      <c r="C166" s="161">
        <v>6</v>
      </c>
      <c r="D166" s="161">
        <v>1</v>
      </c>
      <c r="E166" s="162" t="s">
        <v>486</v>
      </c>
      <c r="F166" s="75">
        <f>SUM(G166:H166)</f>
        <v>3843411</v>
      </c>
      <c r="G166" s="75">
        <v>3598411</v>
      </c>
      <c r="H166" s="75">
        <v>245000</v>
      </c>
      <c r="I166" s="75">
        <f>SUM(J166:K166)</f>
        <v>5023439.3</v>
      </c>
      <c r="J166" s="75">
        <v>4074689.6</v>
      </c>
      <c r="K166" s="75">
        <v>948749.7</v>
      </c>
      <c r="L166" s="75">
        <f>SUM(M166:N166)</f>
        <v>680333.25</v>
      </c>
      <c r="M166" s="75">
        <v>680333.25</v>
      </c>
      <c r="N166" s="76">
        <v>0</v>
      </c>
    </row>
    <row r="167" spans="1:14" s="166" customFormat="1" ht="54.75" customHeight="1">
      <c r="A167" s="165">
        <v>2600</v>
      </c>
      <c r="B167" s="157" t="s">
        <v>38</v>
      </c>
      <c r="C167" s="158">
        <v>0</v>
      </c>
      <c r="D167" s="158">
        <v>0</v>
      </c>
      <c r="E167" s="154" t="s">
        <v>487</v>
      </c>
      <c r="F167" s="91">
        <f>SUM(F169,F172,F175,F178,F181,F184,)</f>
        <v>8863210.6</v>
      </c>
      <c r="G167" s="91">
        <f aca="true" t="shared" si="49" ref="G167:N167">SUM(G169,G172,G175,G178,G181,G184,)</f>
        <v>7000704.6</v>
      </c>
      <c r="H167" s="91">
        <f t="shared" si="49"/>
        <v>1862506</v>
      </c>
      <c r="I167" s="91">
        <f t="shared" si="49"/>
        <v>8913351.600000001</v>
      </c>
      <c r="J167" s="91">
        <f t="shared" si="49"/>
        <v>7031633</v>
      </c>
      <c r="K167" s="91">
        <f t="shared" si="49"/>
        <v>1881718.6</v>
      </c>
      <c r="L167" s="91">
        <f t="shared" si="49"/>
        <v>388309.5208</v>
      </c>
      <c r="M167" s="91">
        <f t="shared" si="49"/>
        <v>368769.5768</v>
      </c>
      <c r="N167" s="92">
        <f t="shared" si="49"/>
        <v>19539.944</v>
      </c>
    </row>
    <row r="168" spans="1:14" ht="16.5" customHeight="1">
      <c r="A168" s="156"/>
      <c r="B168" s="160"/>
      <c r="C168" s="161"/>
      <c r="D168" s="161"/>
      <c r="E168" s="162" t="s">
        <v>268</v>
      </c>
      <c r="F168" s="75"/>
      <c r="G168" s="75"/>
      <c r="H168" s="75"/>
      <c r="I168" s="75"/>
      <c r="J168" s="75"/>
      <c r="K168" s="75"/>
      <c r="L168" s="75"/>
      <c r="M168" s="75"/>
      <c r="N168" s="76"/>
    </row>
    <row r="169" spans="1:14" ht="16.5" customHeight="1">
      <c r="A169" s="156">
        <v>2610</v>
      </c>
      <c r="B169" s="160" t="s">
        <v>38</v>
      </c>
      <c r="C169" s="161">
        <v>1</v>
      </c>
      <c r="D169" s="161">
        <v>0</v>
      </c>
      <c r="E169" s="164" t="s">
        <v>488</v>
      </c>
      <c r="F169" s="75">
        <f>SUM(F171)</f>
        <v>106862</v>
      </c>
      <c r="G169" s="75">
        <f aca="true" t="shared" si="50" ref="G169:N169">SUM(G171)</f>
        <v>16862</v>
      </c>
      <c r="H169" s="75">
        <f t="shared" si="50"/>
        <v>90000</v>
      </c>
      <c r="I169" s="75">
        <f t="shared" si="50"/>
        <v>106862</v>
      </c>
      <c r="J169" s="75">
        <f t="shared" si="50"/>
        <v>16862</v>
      </c>
      <c r="K169" s="75">
        <f t="shared" si="50"/>
        <v>90000</v>
      </c>
      <c r="L169" s="75">
        <f t="shared" si="50"/>
        <v>10971</v>
      </c>
      <c r="M169" s="75">
        <f t="shared" si="50"/>
        <v>10971</v>
      </c>
      <c r="N169" s="76">
        <f t="shared" si="50"/>
        <v>0</v>
      </c>
    </row>
    <row r="170" spans="1:14" s="163" customFormat="1" ht="10.5" customHeight="1">
      <c r="A170" s="156"/>
      <c r="B170" s="160"/>
      <c r="C170" s="161"/>
      <c r="D170" s="161"/>
      <c r="E170" s="162" t="s">
        <v>398</v>
      </c>
      <c r="F170" s="75"/>
      <c r="G170" s="75"/>
      <c r="H170" s="75"/>
      <c r="I170" s="75"/>
      <c r="J170" s="75"/>
      <c r="K170" s="75"/>
      <c r="L170" s="75"/>
      <c r="M170" s="75"/>
      <c r="N170" s="76"/>
    </row>
    <row r="171" spans="1:14" ht="21" customHeight="1">
      <c r="A171" s="156">
        <v>2611</v>
      </c>
      <c r="B171" s="160" t="s">
        <v>38</v>
      </c>
      <c r="C171" s="161">
        <v>1</v>
      </c>
      <c r="D171" s="161">
        <v>1</v>
      </c>
      <c r="E171" s="162" t="s">
        <v>488</v>
      </c>
      <c r="F171" s="75">
        <f>SUM(G171:H171)</f>
        <v>106862</v>
      </c>
      <c r="G171" s="75">
        <v>16862</v>
      </c>
      <c r="H171" s="75">
        <v>90000</v>
      </c>
      <c r="I171" s="75">
        <f>SUM(J171:K171)</f>
        <v>106862</v>
      </c>
      <c r="J171" s="75">
        <v>16862</v>
      </c>
      <c r="K171" s="75">
        <v>90000</v>
      </c>
      <c r="L171" s="75">
        <f>SUM(M171:N171)</f>
        <v>10971</v>
      </c>
      <c r="M171" s="75">
        <v>10971</v>
      </c>
      <c r="N171" s="76">
        <v>0</v>
      </c>
    </row>
    <row r="172" spans="1:14" ht="17.25" customHeight="1">
      <c r="A172" s="156">
        <v>2620</v>
      </c>
      <c r="B172" s="160" t="s">
        <v>38</v>
      </c>
      <c r="C172" s="161">
        <v>2</v>
      </c>
      <c r="D172" s="161">
        <v>0</v>
      </c>
      <c r="E172" s="164" t="s">
        <v>489</v>
      </c>
      <c r="F172" s="75">
        <f>SUM(F174)</f>
        <v>0</v>
      </c>
      <c r="G172" s="75">
        <f aca="true" t="shared" si="51" ref="G172:N172">SUM(G174)</f>
        <v>0</v>
      </c>
      <c r="H172" s="75">
        <f t="shared" si="51"/>
        <v>0</v>
      </c>
      <c r="I172" s="75">
        <f t="shared" si="51"/>
        <v>0</v>
      </c>
      <c r="J172" s="75">
        <f t="shared" si="51"/>
        <v>0</v>
      </c>
      <c r="K172" s="75">
        <f t="shared" si="51"/>
        <v>0</v>
      </c>
      <c r="L172" s="75">
        <f t="shared" si="51"/>
        <v>0</v>
      </c>
      <c r="M172" s="75">
        <f t="shared" si="51"/>
        <v>0</v>
      </c>
      <c r="N172" s="76">
        <f t="shared" si="51"/>
        <v>0</v>
      </c>
    </row>
    <row r="173" spans="1:14" s="163" customFormat="1" ht="10.5" customHeight="1">
      <c r="A173" s="156"/>
      <c r="B173" s="160"/>
      <c r="C173" s="161"/>
      <c r="D173" s="161"/>
      <c r="E173" s="162" t="s">
        <v>398</v>
      </c>
      <c r="F173" s="75"/>
      <c r="G173" s="75"/>
      <c r="H173" s="75"/>
      <c r="I173" s="75"/>
      <c r="J173" s="75"/>
      <c r="K173" s="75"/>
      <c r="L173" s="75"/>
      <c r="M173" s="75"/>
      <c r="N173" s="76"/>
    </row>
    <row r="174" spans="1:14" ht="13.5" customHeight="1">
      <c r="A174" s="156">
        <v>2621</v>
      </c>
      <c r="B174" s="160" t="s">
        <v>38</v>
      </c>
      <c r="C174" s="161">
        <v>2</v>
      </c>
      <c r="D174" s="161">
        <v>1</v>
      </c>
      <c r="E174" s="162" t="s">
        <v>489</v>
      </c>
      <c r="F174" s="75">
        <f>SUM(G174:H174)</f>
        <v>0</v>
      </c>
      <c r="G174" s="75">
        <v>0</v>
      </c>
      <c r="H174" s="75">
        <v>0</v>
      </c>
      <c r="I174" s="75">
        <f>SUM(J174:K174)</f>
        <v>0</v>
      </c>
      <c r="J174" s="75">
        <v>0</v>
      </c>
      <c r="K174" s="75">
        <v>0</v>
      </c>
      <c r="L174" s="75">
        <f>SUM(M174:N174)</f>
        <v>0</v>
      </c>
      <c r="M174" s="75">
        <v>0</v>
      </c>
      <c r="N174" s="76">
        <v>0</v>
      </c>
    </row>
    <row r="175" spans="1:14" ht="18.75" customHeight="1">
      <c r="A175" s="156">
        <v>2630</v>
      </c>
      <c r="B175" s="160" t="s">
        <v>38</v>
      </c>
      <c r="C175" s="161">
        <v>3</v>
      </c>
      <c r="D175" s="161">
        <v>0</v>
      </c>
      <c r="E175" s="164" t="s">
        <v>490</v>
      </c>
      <c r="F175" s="75">
        <f>SUM(F177)</f>
        <v>0</v>
      </c>
      <c r="G175" s="75">
        <f aca="true" t="shared" si="52" ref="G175:N175">SUM(G177)</f>
        <v>0</v>
      </c>
      <c r="H175" s="75">
        <f t="shared" si="52"/>
        <v>0</v>
      </c>
      <c r="I175" s="75">
        <f t="shared" si="52"/>
        <v>0</v>
      </c>
      <c r="J175" s="75">
        <f t="shared" si="52"/>
        <v>0</v>
      </c>
      <c r="K175" s="75">
        <f t="shared" si="52"/>
        <v>0</v>
      </c>
      <c r="L175" s="75">
        <f t="shared" si="52"/>
        <v>0</v>
      </c>
      <c r="M175" s="75">
        <f t="shared" si="52"/>
        <v>0</v>
      </c>
      <c r="N175" s="76">
        <f t="shared" si="52"/>
        <v>0</v>
      </c>
    </row>
    <row r="176" spans="1:14" s="163" customFormat="1" ht="15.75" customHeight="1">
      <c r="A176" s="156"/>
      <c r="B176" s="160"/>
      <c r="C176" s="161"/>
      <c r="D176" s="161"/>
      <c r="E176" s="162" t="s">
        <v>398</v>
      </c>
      <c r="F176" s="75"/>
      <c r="G176" s="75"/>
      <c r="H176" s="75"/>
      <c r="I176" s="75"/>
      <c r="J176" s="75"/>
      <c r="K176" s="75"/>
      <c r="L176" s="75"/>
      <c r="M176" s="75"/>
      <c r="N176" s="76"/>
    </row>
    <row r="177" spans="1:14" ht="15" customHeight="1">
      <c r="A177" s="156">
        <v>2631</v>
      </c>
      <c r="B177" s="160" t="s">
        <v>38</v>
      </c>
      <c r="C177" s="161">
        <v>3</v>
      </c>
      <c r="D177" s="161">
        <v>1</v>
      </c>
      <c r="E177" s="162" t="s">
        <v>490</v>
      </c>
      <c r="F177" s="75">
        <f>SUM(G177:H177)</f>
        <v>0</v>
      </c>
      <c r="G177" s="75">
        <v>0</v>
      </c>
      <c r="H177" s="75">
        <v>0</v>
      </c>
      <c r="I177" s="75">
        <f>SUM(J177:K177)</f>
        <v>0</v>
      </c>
      <c r="J177" s="75">
        <v>0</v>
      </c>
      <c r="K177" s="75">
        <v>0</v>
      </c>
      <c r="L177" s="75">
        <f>SUM(M177:N177)</f>
        <v>0</v>
      </c>
      <c r="M177" s="75">
        <v>0</v>
      </c>
      <c r="N177" s="76">
        <v>0</v>
      </c>
    </row>
    <row r="178" spans="1:14" ht="15.75" customHeight="1">
      <c r="A178" s="156">
        <v>2640</v>
      </c>
      <c r="B178" s="160" t="s">
        <v>38</v>
      </c>
      <c r="C178" s="161">
        <v>4</v>
      </c>
      <c r="D178" s="161">
        <v>0</v>
      </c>
      <c r="E178" s="164" t="s">
        <v>491</v>
      </c>
      <c r="F178" s="75">
        <f>SUM(F180)</f>
        <v>4886596.5</v>
      </c>
      <c r="G178" s="75">
        <f aca="true" t="shared" si="53" ref="G178:N178">SUM(G180)</f>
        <v>4771596.5</v>
      </c>
      <c r="H178" s="75">
        <f t="shared" si="53"/>
        <v>115000</v>
      </c>
      <c r="I178" s="75">
        <f t="shared" si="53"/>
        <v>4917497.4</v>
      </c>
      <c r="J178" s="75">
        <f t="shared" si="53"/>
        <v>4802497.4</v>
      </c>
      <c r="K178" s="75">
        <f t="shared" si="53"/>
        <v>115000</v>
      </c>
      <c r="L178" s="75">
        <f t="shared" si="53"/>
        <v>320561.2338</v>
      </c>
      <c r="M178" s="75">
        <f t="shared" si="53"/>
        <v>320561.2338</v>
      </c>
      <c r="N178" s="76">
        <f t="shared" si="53"/>
        <v>0</v>
      </c>
    </row>
    <row r="179" spans="1:14" s="163" customFormat="1" ht="14.25" customHeight="1">
      <c r="A179" s="156"/>
      <c r="B179" s="160"/>
      <c r="C179" s="161"/>
      <c r="D179" s="161"/>
      <c r="E179" s="162" t="s">
        <v>398</v>
      </c>
      <c r="F179" s="75"/>
      <c r="G179" s="75"/>
      <c r="H179" s="75"/>
      <c r="I179" s="75"/>
      <c r="J179" s="75"/>
      <c r="K179" s="75"/>
      <c r="L179" s="75"/>
      <c r="M179" s="75"/>
      <c r="N179" s="76"/>
    </row>
    <row r="180" spans="1:14" ht="13.5" customHeight="1">
      <c r="A180" s="156">
        <v>2641</v>
      </c>
      <c r="B180" s="160" t="s">
        <v>38</v>
      </c>
      <c r="C180" s="161">
        <v>4</v>
      </c>
      <c r="D180" s="161">
        <v>1</v>
      </c>
      <c r="E180" s="162" t="s">
        <v>491</v>
      </c>
      <c r="F180" s="75">
        <f>SUM(G180:H180)</f>
        <v>4886596.5</v>
      </c>
      <c r="G180" s="75">
        <v>4771596.5</v>
      </c>
      <c r="H180" s="75">
        <v>115000</v>
      </c>
      <c r="I180" s="75">
        <f>SUM(J180:K180)</f>
        <v>4917497.4</v>
      </c>
      <c r="J180" s="75">
        <v>4802497.4</v>
      </c>
      <c r="K180" s="75">
        <v>115000</v>
      </c>
      <c r="L180" s="75">
        <f>SUM(M180:N180)</f>
        <v>320561.2338</v>
      </c>
      <c r="M180" s="75">
        <v>320561.2338</v>
      </c>
      <c r="N180" s="76">
        <v>0</v>
      </c>
    </row>
    <row r="181" spans="1:14" ht="45" customHeight="1">
      <c r="A181" s="156">
        <v>2650</v>
      </c>
      <c r="B181" s="160" t="s">
        <v>38</v>
      </c>
      <c r="C181" s="161">
        <v>5</v>
      </c>
      <c r="D181" s="161">
        <v>0</v>
      </c>
      <c r="E181" s="164" t="s">
        <v>492</v>
      </c>
      <c r="F181" s="75">
        <f>SUM(F183)</f>
        <v>12000</v>
      </c>
      <c r="G181" s="75">
        <f aca="true" t="shared" si="54" ref="G181:N181">SUM(G183)</f>
        <v>0</v>
      </c>
      <c r="H181" s="75">
        <f t="shared" si="54"/>
        <v>12000</v>
      </c>
      <c r="I181" s="75">
        <f t="shared" si="54"/>
        <v>12000</v>
      </c>
      <c r="J181" s="75">
        <f t="shared" si="54"/>
        <v>0</v>
      </c>
      <c r="K181" s="75">
        <f t="shared" si="54"/>
        <v>12000</v>
      </c>
      <c r="L181" s="75">
        <f t="shared" si="54"/>
        <v>0</v>
      </c>
      <c r="M181" s="75">
        <f t="shared" si="54"/>
        <v>0</v>
      </c>
      <c r="N181" s="76">
        <f t="shared" si="54"/>
        <v>0</v>
      </c>
    </row>
    <row r="182" spans="1:14" s="163" customFormat="1" ht="14.25" customHeight="1">
      <c r="A182" s="156"/>
      <c r="B182" s="160"/>
      <c r="C182" s="161"/>
      <c r="D182" s="161"/>
      <c r="E182" s="162" t="s">
        <v>398</v>
      </c>
      <c r="F182" s="75"/>
      <c r="G182" s="75"/>
      <c r="H182" s="75"/>
      <c r="I182" s="75"/>
      <c r="J182" s="75"/>
      <c r="K182" s="75"/>
      <c r="L182" s="75"/>
      <c r="M182" s="75"/>
      <c r="N182" s="76"/>
    </row>
    <row r="183" spans="1:14" ht="37.5" customHeight="1">
      <c r="A183" s="156">
        <v>2651</v>
      </c>
      <c r="B183" s="160" t="s">
        <v>38</v>
      </c>
      <c r="C183" s="161">
        <v>5</v>
      </c>
      <c r="D183" s="161">
        <v>1</v>
      </c>
      <c r="E183" s="162" t="s">
        <v>492</v>
      </c>
      <c r="F183" s="75">
        <f>SUM(G183:H183)</f>
        <v>12000</v>
      </c>
      <c r="G183" s="75">
        <v>0</v>
      </c>
      <c r="H183" s="75">
        <v>12000</v>
      </c>
      <c r="I183" s="75">
        <f>SUM(J183:K183)</f>
        <v>12000</v>
      </c>
      <c r="J183" s="75">
        <v>0</v>
      </c>
      <c r="K183" s="75">
        <v>12000</v>
      </c>
      <c r="L183" s="75">
        <f>SUM(M183:N183)</f>
        <v>0</v>
      </c>
      <c r="M183" s="75">
        <v>0</v>
      </c>
      <c r="N183" s="76">
        <v>0</v>
      </c>
    </row>
    <row r="184" spans="1:14" ht="29.25" customHeight="1">
      <c r="A184" s="156">
        <v>2660</v>
      </c>
      <c r="B184" s="160" t="s">
        <v>38</v>
      </c>
      <c r="C184" s="161">
        <v>6</v>
      </c>
      <c r="D184" s="161">
        <v>0</v>
      </c>
      <c r="E184" s="164" t="s">
        <v>493</v>
      </c>
      <c r="F184" s="75">
        <f>SUM(F186)</f>
        <v>3857752.1</v>
      </c>
      <c r="G184" s="75">
        <f aca="true" t="shared" si="55" ref="G184:N184">SUM(G186)</f>
        <v>2212246.1</v>
      </c>
      <c r="H184" s="75">
        <f t="shared" si="55"/>
        <v>1645506</v>
      </c>
      <c r="I184" s="75">
        <f t="shared" si="55"/>
        <v>3876992.2</v>
      </c>
      <c r="J184" s="75">
        <f t="shared" si="55"/>
        <v>2212273.6</v>
      </c>
      <c r="K184" s="75">
        <f t="shared" si="55"/>
        <v>1664718.6</v>
      </c>
      <c r="L184" s="75">
        <f t="shared" si="55"/>
        <v>56777.287</v>
      </c>
      <c r="M184" s="75">
        <f t="shared" si="55"/>
        <v>37237.343</v>
      </c>
      <c r="N184" s="76">
        <f t="shared" si="55"/>
        <v>19539.944</v>
      </c>
    </row>
    <row r="185" spans="1:14" s="163" customFormat="1" ht="14.25" customHeight="1">
      <c r="A185" s="156"/>
      <c r="B185" s="160"/>
      <c r="C185" s="161"/>
      <c r="D185" s="161"/>
      <c r="E185" s="162" t="s">
        <v>398</v>
      </c>
      <c r="F185" s="75"/>
      <c r="G185" s="75"/>
      <c r="H185" s="75"/>
      <c r="I185" s="75"/>
      <c r="J185" s="75"/>
      <c r="K185" s="75"/>
      <c r="L185" s="75"/>
      <c r="M185" s="75"/>
      <c r="N185" s="76"/>
    </row>
    <row r="186" spans="1:14" ht="26.25" customHeight="1">
      <c r="A186" s="156">
        <v>2661</v>
      </c>
      <c r="B186" s="160" t="s">
        <v>38</v>
      </c>
      <c r="C186" s="161">
        <v>6</v>
      </c>
      <c r="D186" s="161">
        <v>1</v>
      </c>
      <c r="E186" s="162" t="s">
        <v>493</v>
      </c>
      <c r="F186" s="75">
        <f>SUM(G186:H186)</f>
        <v>3857752.1</v>
      </c>
      <c r="G186" s="75">
        <v>2212246.1</v>
      </c>
      <c r="H186" s="75">
        <v>1645506</v>
      </c>
      <c r="I186" s="75">
        <f>SUM(J186:K186)</f>
        <v>3876992.2</v>
      </c>
      <c r="J186" s="75">
        <v>2212273.6</v>
      </c>
      <c r="K186" s="75">
        <v>1664718.6</v>
      </c>
      <c r="L186" s="75">
        <f>SUM(M186:N186)</f>
        <v>56777.287</v>
      </c>
      <c r="M186" s="75">
        <v>37237.343</v>
      </c>
      <c r="N186" s="76">
        <v>19539.944</v>
      </c>
    </row>
    <row r="187" spans="1:14" s="166" customFormat="1" ht="36" customHeight="1">
      <c r="A187" s="165">
        <v>2700</v>
      </c>
      <c r="B187" s="157" t="s">
        <v>39</v>
      </c>
      <c r="C187" s="158">
        <v>0</v>
      </c>
      <c r="D187" s="158">
        <v>0</v>
      </c>
      <c r="E187" s="154" t="s">
        <v>494</v>
      </c>
      <c r="F187" s="91">
        <f>SUM(F189,F194,F200,F206,F209,F212)</f>
        <v>465850</v>
      </c>
      <c r="G187" s="91">
        <f aca="true" t="shared" si="56" ref="G187:N187">SUM(G189,G194,G200,G206,G209,G212)</f>
        <v>13250</v>
      </c>
      <c r="H187" s="91">
        <f t="shared" si="56"/>
        <v>452600</v>
      </c>
      <c r="I187" s="91">
        <f t="shared" si="56"/>
        <v>511156</v>
      </c>
      <c r="J187" s="91">
        <f t="shared" si="56"/>
        <v>13250</v>
      </c>
      <c r="K187" s="91">
        <f t="shared" si="56"/>
        <v>497906</v>
      </c>
      <c r="L187" s="91">
        <f t="shared" si="56"/>
        <v>811</v>
      </c>
      <c r="M187" s="91">
        <f t="shared" si="56"/>
        <v>525</v>
      </c>
      <c r="N187" s="92">
        <f t="shared" si="56"/>
        <v>286</v>
      </c>
    </row>
    <row r="188" spans="1:14" ht="22.5" customHeight="1">
      <c r="A188" s="156"/>
      <c r="B188" s="160"/>
      <c r="C188" s="161"/>
      <c r="D188" s="161"/>
      <c r="E188" s="162" t="s">
        <v>268</v>
      </c>
      <c r="F188" s="75"/>
      <c r="G188" s="75"/>
      <c r="H188" s="75"/>
      <c r="I188" s="75"/>
      <c r="J188" s="75"/>
      <c r="K188" s="75"/>
      <c r="L188" s="75"/>
      <c r="M188" s="75"/>
      <c r="N188" s="76"/>
    </row>
    <row r="189" spans="1:14" ht="15.75" customHeight="1">
      <c r="A189" s="156">
        <v>2710</v>
      </c>
      <c r="B189" s="160" t="s">
        <v>39</v>
      </c>
      <c r="C189" s="161">
        <v>1</v>
      </c>
      <c r="D189" s="161">
        <v>0</v>
      </c>
      <c r="E189" s="164" t="s">
        <v>495</v>
      </c>
      <c r="F189" s="75">
        <f>SUM(F191:F193)</f>
        <v>202600</v>
      </c>
      <c r="G189" s="75">
        <f aca="true" t="shared" si="57" ref="G189:N189">SUM(G191:G193)</f>
        <v>0</v>
      </c>
      <c r="H189" s="75">
        <f t="shared" si="57"/>
        <v>202600</v>
      </c>
      <c r="I189" s="75">
        <f t="shared" si="57"/>
        <v>202600</v>
      </c>
      <c r="J189" s="75">
        <f t="shared" si="57"/>
        <v>0</v>
      </c>
      <c r="K189" s="75">
        <f t="shared" si="57"/>
        <v>202600</v>
      </c>
      <c r="L189" s="75">
        <f t="shared" si="57"/>
        <v>0</v>
      </c>
      <c r="M189" s="75">
        <f t="shared" si="57"/>
        <v>0</v>
      </c>
      <c r="N189" s="76">
        <f t="shared" si="57"/>
        <v>0</v>
      </c>
    </row>
    <row r="190" spans="1:14" s="163" customFormat="1" ht="14.25" customHeight="1">
      <c r="A190" s="156"/>
      <c r="B190" s="160"/>
      <c r="C190" s="161"/>
      <c r="D190" s="161"/>
      <c r="E190" s="162" t="s">
        <v>398</v>
      </c>
      <c r="F190" s="75"/>
      <c r="G190" s="75"/>
      <c r="H190" s="75"/>
      <c r="I190" s="75"/>
      <c r="J190" s="75"/>
      <c r="K190" s="75"/>
      <c r="L190" s="75"/>
      <c r="M190" s="75"/>
      <c r="N190" s="76"/>
    </row>
    <row r="191" spans="1:14" ht="18" customHeight="1">
      <c r="A191" s="156">
        <v>2711</v>
      </c>
      <c r="B191" s="160" t="s">
        <v>39</v>
      </c>
      <c r="C191" s="161">
        <v>1</v>
      </c>
      <c r="D191" s="161">
        <v>1</v>
      </c>
      <c r="E191" s="162" t="s">
        <v>496</v>
      </c>
      <c r="F191" s="75">
        <f>SUM(G191:H191)</f>
        <v>202600</v>
      </c>
      <c r="G191" s="75">
        <v>0</v>
      </c>
      <c r="H191" s="75">
        <v>202600</v>
      </c>
      <c r="I191" s="75">
        <f>SUM(J191:K191)</f>
        <v>202600</v>
      </c>
      <c r="J191" s="75">
        <v>0</v>
      </c>
      <c r="K191" s="75">
        <v>202600</v>
      </c>
      <c r="L191" s="75">
        <f>SUM(M191:N191)</f>
        <v>0</v>
      </c>
      <c r="M191" s="75">
        <v>0</v>
      </c>
      <c r="N191" s="76">
        <v>0</v>
      </c>
    </row>
    <row r="192" spans="1:14" ht="21.75" customHeight="1">
      <c r="A192" s="156">
        <v>2712</v>
      </c>
      <c r="B192" s="160" t="s">
        <v>39</v>
      </c>
      <c r="C192" s="161">
        <v>1</v>
      </c>
      <c r="D192" s="161">
        <v>2</v>
      </c>
      <c r="E192" s="162" t="s">
        <v>497</v>
      </c>
      <c r="F192" s="75">
        <f>SUM(G192:H192)</f>
        <v>0</v>
      </c>
      <c r="G192" s="75">
        <v>0</v>
      </c>
      <c r="H192" s="75">
        <v>0</v>
      </c>
      <c r="I192" s="75">
        <f>SUM(J192:K192)</f>
        <v>0</v>
      </c>
      <c r="J192" s="75">
        <v>0</v>
      </c>
      <c r="K192" s="75">
        <v>0</v>
      </c>
      <c r="L192" s="75">
        <f>SUM(M192:N192)</f>
        <v>0</v>
      </c>
      <c r="M192" s="75">
        <v>0</v>
      </c>
      <c r="N192" s="76">
        <v>0</v>
      </c>
    </row>
    <row r="193" spans="1:14" ht="24" customHeight="1">
      <c r="A193" s="156">
        <v>2713</v>
      </c>
      <c r="B193" s="160" t="s">
        <v>39</v>
      </c>
      <c r="C193" s="161">
        <v>1</v>
      </c>
      <c r="D193" s="161">
        <v>3</v>
      </c>
      <c r="E193" s="162" t="s">
        <v>498</v>
      </c>
      <c r="F193" s="75">
        <f>SUM(G193:H193)</f>
        <v>0</v>
      </c>
      <c r="G193" s="75">
        <v>0</v>
      </c>
      <c r="H193" s="75">
        <v>0</v>
      </c>
      <c r="I193" s="75">
        <f>SUM(J193:K193)</f>
        <v>0</v>
      </c>
      <c r="J193" s="75">
        <v>0</v>
      </c>
      <c r="K193" s="75">
        <v>0</v>
      </c>
      <c r="L193" s="75">
        <f>SUM(M193:N193)</f>
        <v>0</v>
      </c>
      <c r="M193" s="75">
        <v>0</v>
      </c>
      <c r="N193" s="76">
        <v>0</v>
      </c>
    </row>
    <row r="194" spans="1:14" ht="15" customHeight="1">
      <c r="A194" s="156">
        <v>2720</v>
      </c>
      <c r="B194" s="160" t="s">
        <v>39</v>
      </c>
      <c r="C194" s="161">
        <v>2</v>
      </c>
      <c r="D194" s="161">
        <v>0</v>
      </c>
      <c r="E194" s="164" t="s">
        <v>499</v>
      </c>
      <c r="F194" s="75">
        <f>SUM(F196:F199)</f>
        <v>0</v>
      </c>
      <c r="G194" s="75">
        <f aca="true" t="shared" si="58" ref="G194:N194">SUM(G196:G199)</f>
        <v>0</v>
      </c>
      <c r="H194" s="75">
        <f t="shared" si="58"/>
        <v>0</v>
      </c>
      <c r="I194" s="75">
        <f t="shared" si="58"/>
        <v>0</v>
      </c>
      <c r="J194" s="75">
        <f t="shared" si="58"/>
        <v>0</v>
      </c>
      <c r="K194" s="75">
        <f t="shared" si="58"/>
        <v>0</v>
      </c>
      <c r="L194" s="75">
        <f t="shared" si="58"/>
        <v>0</v>
      </c>
      <c r="M194" s="75">
        <f t="shared" si="58"/>
        <v>0</v>
      </c>
      <c r="N194" s="76">
        <f t="shared" si="58"/>
        <v>0</v>
      </c>
    </row>
    <row r="195" spans="1:14" s="163" customFormat="1" ht="14.25" customHeight="1">
      <c r="A195" s="156"/>
      <c r="B195" s="160"/>
      <c r="C195" s="161"/>
      <c r="D195" s="161"/>
      <c r="E195" s="162" t="s">
        <v>398</v>
      </c>
      <c r="F195" s="75"/>
      <c r="G195" s="75"/>
      <c r="H195" s="75"/>
      <c r="I195" s="75"/>
      <c r="J195" s="75"/>
      <c r="K195" s="75"/>
      <c r="L195" s="75"/>
      <c r="M195" s="75"/>
      <c r="N195" s="76"/>
    </row>
    <row r="196" spans="1:14" ht="21" customHeight="1">
      <c r="A196" s="156">
        <v>2721</v>
      </c>
      <c r="B196" s="160" t="s">
        <v>39</v>
      </c>
      <c r="C196" s="161">
        <v>2</v>
      </c>
      <c r="D196" s="161">
        <v>1</v>
      </c>
      <c r="E196" s="162" t="s">
        <v>500</v>
      </c>
      <c r="F196" s="75">
        <f>SUM(G196:H196)</f>
        <v>0</v>
      </c>
      <c r="G196" s="75">
        <v>0</v>
      </c>
      <c r="H196" s="75">
        <v>0</v>
      </c>
      <c r="I196" s="75">
        <f>SUM(J196:K196)</f>
        <v>0</v>
      </c>
      <c r="J196" s="75">
        <v>0</v>
      </c>
      <c r="K196" s="75">
        <v>0</v>
      </c>
      <c r="L196" s="75">
        <f>SUM(M196:N196)</f>
        <v>0</v>
      </c>
      <c r="M196" s="75">
        <v>0</v>
      </c>
      <c r="N196" s="76">
        <v>0</v>
      </c>
    </row>
    <row r="197" spans="1:14" ht="27" customHeight="1">
      <c r="A197" s="156">
        <v>2722</v>
      </c>
      <c r="B197" s="160" t="s">
        <v>39</v>
      </c>
      <c r="C197" s="161">
        <v>2</v>
      </c>
      <c r="D197" s="161">
        <v>2</v>
      </c>
      <c r="E197" s="162" t="s">
        <v>501</v>
      </c>
      <c r="F197" s="75">
        <f>SUM(G197:H197)</f>
        <v>0</v>
      </c>
      <c r="G197" s="75">
        <v>0</v>
      </c>
      <c r="H197" s="75">
        <v>0</v>
      </c>
      <c r="I197" s="75">
        <f>SUM(J197:K197)</f>
        <v>0</v>
      </c>
      <c r="J197" s="75">
        <v>0</v>
      </c>
      <c r="K197" s="75">
        <v>0</v>
      </c>
      <c r="L197" s="75">
        <f>SUM(M197:N197)</f>
        <v>0</v>
      </c>
      <c r="M197" s="75">
        <v>0</v>
      </c>
      <c r="N197" s="76">
        <v>0</v>
      </c>
    </row>
    <row r="198" spans="1:14" ht="18.75" customHeight="1">
      <c r="A198" s="156">
        <v>2723</v>
      </c>
      <c r="B198" s="160" t="s">
        <v>39</v>
      </c>
      <c r="C198" s="161">
        <v>2</v>
      </c>
      <c r="D198" s="161">
        <v>3</v>
      </c>
      <c r="E198" s="162" t="s">
        <v>502</v>
      </c>
      <c r="F198" s="75">
        <f>SUM(G198:H198)</f>
        <v>0</v>
      </c>
      <c r="G198" s="75">
        <v>0</v>
      </c>
      <c r="H198" s="75">
        <v>0</v>
      </c>
      <c r="I198" s="75">
        <f>SUM(J198:K198)</f>
        <v>0</v>
      </c>
      <c r="J198" s="75">
        <v>0</v>
      </c>
      <c r="K198" s="75">
        <v>0</v>
      </c>
      <c r="L198" s="75">
        <f>SUM(M198:N198)</f>
        <v>0</v>
      </c>
      <c r="M198" s="75">
        <v>0</v>
      </c>
      <c r="N198" s="76">
        <v>0</v>
      </c>
    </row>
    <row r="199" spans="1:14" ht="15.75" customHeight="1">
      <c r="A199" s="156">
        <v>2724</v>
      </c>
      <c r="B199" s="160" t="s">
        <v>39</v>
      </c>
      <c r="C199" s="161">
        <v>2</v>
      </c>
      <c r="D199" s="161">
        <v>4</v>
      </c>
      <c r="E199" s="162" t="s">
        <v>503</v>
      </c>
      <c r="F199" s="75">
        <f>SUM(G199:H199)</f>
        <v>0</v>
      </c>
      <c r="G199" s="75">
        <v>0</v>
      </c>
      <c r="H199" s="75">
        <v>0</v>
      </c>
      <c r="I199" s="75">
        <f>SUM(J199:K199)</f>
        <v>0</v>
      </c>
      <c r="J199" s="75">
        <v>0</v>
      </c>
      <c r="K199" s="75">
        <v>0</v>
      </c>
      <c r="L199" s="75">
        <f>SUM(M199:N199)</f>
        <v>0</v>
      </c>
      <c r="M199" s="75">
        <v>0</v>
      </c>
      <c r="N199" s="76">
        <v>0</v>
      </c>
    </row>
    <row r="200" spans="1:14" ht="19.5" customHeight="1">
      <c r="A200" s="156">
        <v>2730</v>
      </c>
      <c r="B200" s="160" t="s">
        <v>39</v>
      </c>
      <c r="C200" s="161">
        <v>3</v>
      </c>
      <c r="D200" s="161">
        <v>0</v>
      </c>
      <c r="E200" s="164" t="s">
        <v>504</v>
      </c>
      <c r="F200" s="75">
        <f>SUM(F202:F205)</f>
        <v>0</v>
      </c>
      <c r="G200" s="75">
        <f aca="true" t="shared" si="59" ref="G200:N200">SUM(G202:G205)</f>
        <v>0</v>
      </c>
      <c r="H200" s="75">
        <f t="shared" si="59"/>
        <v>0</v>
      </c>
      <c r="I200" s="75">
        <f t="shared" si="59"/>
        <v>0</v>
      </c>
      <c r="J200" s="75">
        <f t="shared" si="59"/>
        <v>0</v>
      </c>
      <c r="K200" s="75">
        <f t="shared" si="59"/>
        <v>0</v>
      </c>
      <c r="L200" s="75">
        <f t="shared" si="59"/>
        <v>0</v>
      </c>
      <c r="M200" s="75">
        <f t="shared" si="59"/>
        <v>0</v>
      </c>
      <c r="N200" s="76">
        <f t="shared" si="59"/>
        <v>0</v>
      </c>
    </row>
    <row r="201" spans="1:14" s="163" customFormat="1" ht="10.5" customHeight="1">
      <c r="A201" s="156"/>
      <c r="B201" s="160"/>
      <c r="C201" s="161"/>
      <c r="D201" s="161"/>
      <c r="E201" s="162" t="s">
        <v>398</v>
      </c>
      <c r="F201" s="75"/>
      <c r="G201" s="75"/>
      <c r="H201" s="75"/>
      <c r="I201" s="75"/>
      <c r="J201" s="75"/>
      <c r="K201" s="75"/>
      <c r="L201" s="75"/>
      <c r="M201" s="75"/>
      <c r="N201" s="76"/>
    </row>
    <row r="202" spans="1:14" ht="24.75" customHeight="1">
      <c r="A202" s="156">
        <v>2731</v>
      </c>
      <c r="B202" s="160" t="s">
        <v>39</v>
      </c>
      <c r="C202" s="161">
        <v>3</v>
      </c>
      <c r="D202" s="161">
        <v>1</v>
      </c>
      <c r="E202" s="162" t="s">
        <v>505</v>
      </c>
      <c r="F202" s="75">
        <f>SUM(G202:H202)</f>
        <v>0</v>
      </c>
      <c r="G202" s="75">
        <v>0</v>
      </c>
      <c r="H202" s="75">
        <v>0</v>
      </c>
      <c r="I202" s="75">
        <f>SUM(J202:K202)</f>
        <v>0</v>
      </c>
      <c r="J202" s="75">
        <v>0</v>
      </c>
      <c r="K202" s="75">
        <v>0</v>
      </c>
      <c r="L202" s="75">
        <f>SUM(M202:N202)</f>
        <v>0</v>
      </c>
      <c r="M202" s="75">
        <v>0</v>
      </c>
      <c r="N202" s="76">
        <v>0</v>
      </c>
    </row>
    <row r="203" spans="1:14" ht="24.75" customHeight="1">
      <c r="A203" s="156">
        <v>2732</v>
      </c>
      <c r="B203" s="160" t="s">
        <v>39</v>
      </c>
      <c r="C203" s="161">
        <v>3</v>
      </c>
      <c r="D203" s="161">
        <v>2</v>
      </c>
      <c r="E203" s="162" t="s">
        <v>506</v>
      </c>
      <c r="F203" s="75">
        <f>SUM(G203:H203)</f>
        <v>0</v>
      </c>
      <c r="G203" s="75">
        <v>0</v>
      </c>
      <c r="H203" s="75">
        <v>0</v>
      </c>
      <c r="I203" s="75">
        <f>SUM(J203:K203)</f>
        <v>0</v>
      </c>
      <c r="J203" s="75">
        <v>0</v>
      </c>
      <c r="K203" s="75">
        <v>0</v>
      </c>
      <c r="L203" s="75">
        <f>SUM(M203:N203)</f>
        <v>0</v>
      </c>
      <c r="M203" s="75">
        <v>0</v>
      </c>
      <c r="N203" s="76">
        <v>0</v>
      </c>
    </row>
    <row r="204" spans="1:14" ht="16.5" customHeight="1">
      <c r="A204" s="156">
        <v>2733</v>
      </c>
      <c r="B204" s="160" t="s">
        <v>39</v>
      </c>
      <c r="C204" s="161">
        <v>3</v>
      </c>
      <c r="D204" s="161">
        <v>3</v>
      </c>
      <c r="E204" s="162" t="s">
        <v>507</v>
      </c>
      <c r="F204" s="75">
        <f>SUM(G204:H204)</f>
        <v>0</v>
      </c>
      <c r="G204" s="75">
        <v>0</v>
      </c>
      <c r="H204" s="75">
        <v>0</v>
      </c>
      <c r="I204" s="75">
        <f>SUM(J204:K204)</f>
        <v>0</v>
      </c>
      <c r="J204" s="75">
        <v>0</v>
      </c>
      <c r="K204" s="75">
        <v>0</v>
      </c>
      <c r="L204" s="75">
        <f>SUM(M204:N204)</f>
        <v>0</v>
      </c>
      <c r="M204" s="75">
        <v>0</v>
      </c>
      <c r="N204" s="76">
        <v>0</v>
      </c>
    </row>
    <row r="205" spans="1:14" ht="33.75" customHeight="1">
      <c r="A205" s="156">
        <v>2734</v>
      </c>
      <c r="B205" s="160" t="s">
        <v>39</v>
      </c>
      <c r="C205" s="161">
        <v>3</v>
      </c>
      <c r="D205" s="161">
        <v>4</v>
      </c>
      <c r="E205" s="162" t="s">
        <v>508</v>
      </c>
      <c r="F205" s="75">
        <f>SUM(G205:H205)</f>
        <v>0</v>
      </c>
      <c r="G205" s="75">
        <v>0</v>
      </c>
      <c r="H205" s="75">
        <v>0</v>
      </c>
      <c r="I205" s="75">
        <f>SUM(J205:K205)</f>
        <v>0</v>
      </c>
      <c r="J205" s="75">
        <v>0</v>
      </c>
      <c r="K205" s="75">
        <v>0</v>
      </c>
      <c r="L205" s="75">
        <f>SUM(M205:N205)</f>
        <v>0</v>
      </c>
      <c r="M205" s="75">
        <v>0</v>
      </c>
      <c r="N205" s="76">
        <v>0</v>
      </c>
    </row>
    <row r="206" spans="1:14" ht="15.75" customHeight="1">
      <c r="A206" s="156">
        <v>2740</v>
      </c>
      <c r="B206" s="160" t="s">
        <v>39</v>
      </c>
      <c r="C206" s="161">
        <v>4</v>
      </c>
      <c r="D206" s="161">
        <v>0</v>
      </c>
      <c r="E206" s="164" t="s">
        <v>509</v>
      </c>
      <c r="F206" s="75">
        <f>SUM(F208)</f>
        <v>0</v>
      </c>
      <c r="G206" s="75">
        <f aca="true" t="shared" si="60" ref="G206:N206">SUM(G208)</f>
        <v>0</v>
      </c>
      <c r="H206" s="75">
        <f t="shared" si="60"/>
        <v>0</v>
      </c>
      <c r="I206" s="75">
        <f t="shared" si="60"/>
        <v>0</v>
      </c>
      <c r="J206" s="75">
        <f t="shared" si="60"/>
        <v>0</v>
      </c>
      <c r="K206" s="75">
        <f t="shared" si="60"/>
        <v>0</v>
      </c>
      <c r="L206" s="75">
        <f t="shared" si="60"/>
        <v>0</v>
      </c>
      <c r="M206" s="75">
        <f t="shared" si="60"/>
        <v>0</v>
      </c>
      <c r="N206" s="76">
        <f t="shared" si="60"/>
        <v>0</v>
      </c>
    </row>
    <row r="207" spans="1:14" s="163" customFormat="1" ht="15.75" customHeight="1">
      <c r="A207" s="156"/>
      <c r="B207" s="160"/>
      <c r="C207" s="161"/>
      <c r="D207" s="161"/>
      <c r="E207" s="162" t="s">
        <v>398</v>
      </c>
      <c r="F207" s="75"/>
      <c r="G207" s="75"/>
      <c r="H207" s="75"/>
      <c r="I207" s="75"/>
      <c r="J207" s="75"/>
      <c r="K207" s="75"/>
      <c r="L207" s="75"/>
      <c r="M207" s="75"/>
      <c r="N207" s="76"/>
    </row>
    <row r="208" spans="1:14" ht="25.5" customHeight="1">
      <c r="A208" s="156">
        <v>2741</v>
      </c>
      <c r="B208" s="160" t="s">
        <v>39</v>
      </c>
      <c r="C208" s="161">
        <v>4</v>
      </c>
      <c r="D208" s="161">
        <v>1</v>
      </c>
      <c r="E208" s="162" t="s">
        <v>509</v>
      </c>
      <c r="F208" s="75">
        <f>SUM(G208:H208)</f>
        <v>0</v>
      </c>
      <c r="G208" s="75">
        <v>0</v>
      </c>
      <c r="H208" s="75">
        <v>0</v>
      </c>
      <c r="I208" s="75">
        <f>SUM(J208:K208)</f>
        <v>0</v>
      </c>
      <c r="J208" s="75">
        <v>0</v>
      </c>
      <c r="K208" s="75">
        <v>0</v>
      </c>
      <c r="L208" s="75">
        <f>SUM(M208:N208)</f>
        <v>0</v>
      </c>
      <c r="M208" s="75">
        <v>0</v>
      </c>
      <c r="N208" s="76">
        <v>0</v>
      </c>
    </row>
    <row r="209" spans="1:14" ht="28.5" customHeight="1">
      <c r="A209" s="156">
        <v>2750</v>
      </c>
      <c r="B209" s="160" t="s">
        <v>39</v>
      </c>
      <c r="C209" s="161">
        <v>5</v>
      </c>
      <c r="D209" s="161">
        <v>0</v>
      </c>
      <c r="E209" s="164" t="s">
        <v>510</v>
      </c>
      <c r="F209" s="75">
        <f>SUM(F211)</f>
        <v>0</v>
      </c>
      <c r="G209" s="75">
        <f aca="true" t="shared" si="61" ref="G209:N209">SUM(G211)</f>
        <v>0</v>
      </c>
      <c r="H209" s="75">
        <f t="shared" si="61"/>
        <v>0</v>
      </c>
      <c r="I209" s="75">
        <f t="shared" si="61"/>
        <v>0</v>
      </c>
      <c r="J209" s="75">
        <f t="shared" si="61"/>
        <v>0</v>
      </c>
      <c r="K209" s="75">
        <f t="shared" si="61"/>
        <v>0</v>
      </c>
      <c r="L209" s="75">
        <f t="shared" si="61"/>
        <v>0</v>
      </c>
      <c r="M209" s="75">
        <f t="shared" si="61"/>
        <v>0</v>
      </c>
      <c r="N209" s="76">
        <f t="shared" si="61"/>
        <v>0</v>
      </c>
    </row>
    <row r="210" spans="1:14" s="163" customFormat="1" ht="15.75" customHeight="1">
      <c r="A210" s="156"/>
      <c r="B210" s="160"/>
      <c r="C210" s="161"/>
      <c r="D210" s="161"/>
      <c r="E210" s="162" t="s">
        <v>398</v>
      </c>
      <c r="F210" s="75"/>
      <c r="G210" s="75"/>
      <c r="H210" s="75"/>
      <c r="I210" s="75"/>
      <c r="J210" s="75"/>
      <c r="K210" s="75"/>
      <c r="L210" s="75"/>
      <c r="M210" s="75"/>
      <c r="N210" s="76"/>
    </row>
    <row r="211" spans="1:14" ht="30" customHeight="1">
      <c r="A211" s="156">
        <v>2751</v>
      </c>
      <c r="B211" s="160" t="s">
        <v>39</v>
      </c>
      <c r="C211" s="161">
        <v>5</v>
      </c>
      <c r="D211" s="161">
        <v>1</v>
      </c>
      <c r="E211" s="162" t="s">
        <v>510</v>
      </c>
      <c r="F211" s="75">
        <f>SUM(G211:H211)</f>
        <v>0</v>
      </c>
      <c r="G211" s="75">
        <v>0</v>
      </c>
      <c r="H211" s="75">
        <v>0</v>
      </c>
      <c r="I211" s="75">
        <f>SUM(J211:K211)</f>
        <v>0</v>
      </c>
      <c r="J211" s="75">
        <v>0</v>
      </c>
      <c r="K211" s="75">
        <v>0</v>
      </c>
      <c r="L211" s="75">
        <f>SUM(M211:N211)</f>
        <v>0</v>
      </c>
      <c r="M211" s="75">
        <v>0</v>
      </c>
      <c r="N211" s="76">
        <v>0</v>
      </c>
    </row>
    <row r="212" spans="1:14" ht="19.5" customHeight="1">
      <c r="A212" s="156">
        <v>2760</v>
      </c>
      <c r="B212" s="160" t="s">
        <v>39</v>
      </c>
      <c r="C212" s="161">
        <v>6</v>
      </c>
      <c r="D212" s="161">
        <v>0</v>
      </c>
      <c r="E212" s="164" t="s">
        <v>511</v>
      </c>
      <c r="F212" s="75">
        <f>SUM(F214:F215)</f>
        <v>263250</v>
      </c>
      <c r="G212" s="75">
        <f aca="true" t="shared" si="62" ref="G212:N212">SUM(G214:G215)</f>
        <v>13250</v>
      </c>
      <c r="H212" s="75">
        <f t="shared" si="62"/>
        <v>250000</v>
      </c>
      <c r="I212" s="75">
        <f t="shared" si="62"/>
        <v>308556</v>
      </c>
      <c r="J212" s="75">
        <f t="shared" si="62"/>
        <v>13250</v>
      </c>
      <c r="K212" s="75">
        <f t="shared" si="62"/>
        <v>295306</v>
      </c>
      <c r="L212" s="75">
        <f t="shared" si="62"/>
        <v>811</v>
      </c>
      <c r="M212" s="75">
        <f t="shared" si="62"/>
        <v>525</v>
      </c>
      <c r="N212" s="76">
        <f t="shared" si="62"/>
        <v>286</v>
      </c>
    </row>
    <row r="213" spans="1:14" s="163" customFormat="1" ht="10.5" customHeight="1">
      <c r="A213" s="156"/>
      <c r="B213" s="160"/>
      <c r="C213" s="161"/>
      <c r="D213" s="161"/>
      <c r="E213" s="162" t="s">
        <v>398</v>
      </c>
      <c r="F213" s="75"/>
      <c r="G213" s="75"/>
      <c r="H213" s="75"/>
      <c r="I213" s="75"/>
      <c r="J213" s="75"/>
      <c r="K213" s="75"/>
      <c r="L213" s="75"/>
      <c r="M213" s="75"/>
      <c r="N213" s="76"/>
    </row>
    <row r="214" spans="1:14" ht="17.25">
      <c r="A214" s="156">
        <v>2761</v>
      </c>
      <c r="B214" s="160" t="s">
        <v>39</v>
      </c>
      <c r="C214" s="161">
        <v>6</v>
      </c>
      <c r="D214" s="161">
        <v>1</v>
      </c>
      <c r="E214" s="162" t="s">
        <v>512</v>
      </c>
      <c r="F214" s="75">
        <f>SUM(G214:H214)</f>
        <v>263250</v>
      </c>
      <c r="G214" s="75">
        <v>13250</v>
      </c>
      <c r="H214" s="75">
        <v>250000</v>
      </c>
      <c r="I214" s="75">
        <f>SUM(J214:K214)</f>
        <v>308556</v>
      </c>
      <c r="J214" s="75">
        <v>13250</v>
      </c>
      <c r="K214" s="75">
        <v>295306</v>
      </c>
      <c r="L214" s="75">
        <f>SUM(M214:N214)</f>
        <v>811</v>
      </c>
      <c r="M214" s="75">
        <v>525</v>
      </c>
      <c r="N214" s="76">
        <v>286</v>
      </c>
    </row>
    <row r="215" spans="1:14" ht="16.5" customHeight="1">
      <c r="A215" s="156">
        <v>2762</v>
      </c>
      <c r="B215" s="160" t="s">
        <v>39</v>
      </c>
      <c r="C215" s="161">
        <v>6</v>
      </c>
      <c r="D215" s="161">
        <v>2</v>
      </c>
      <c r="E215" s="162" t="s">
        <v>511</v>
      </c>
      <c r="F215" s="75">
        <f>SUM(G215:H215)</f>
        <v>0</v>
      </c>
      <c r="G215" s="75">
        <v>0</v>
      </c>
      <c r="H215" s="75">
        <v>0</v>
      </c>
      <c r="I215" s="75">
        <f>SUM(J215:K215)</f>
        <v>0</v>
      </c>
      <c r="J215" s="75">
        <v>0</v>
      </c>
      <c r="K215" s="75">
        <v>0</v>
      </c>
      <c r="L215" s="75">
        <f>SUM(M215:N215)</f>
        <v>0</v>
      </c>
      <c r="M215" s="75">
        <v>0</v>
      </c>
      <c r="N215" s="76">
        <v>0</v>
      </c>
    </row>
    <row r="216" spans="1:14" s="166" customFormat="1" ht="33.75" customHeight="1">
      <c r="A216" s="165">
        <v>2800</v>
      </c>
      <c r="B216" s="157" t="s">
        <v>40</v>
      </c>
      <c r="C216" s="158">
        <v>0</v>
      </c>
      <c r="D216" s="158">
        <v>0</v>
      </c>
      <c r="E216" s="154" t="s">
        <v>513</v>
      </c>
      <c r="F216" s="91">
        <f>SUM(F218,F221,F230,F235,F240,F243)</f>
        <v>4032758.9</v>
      </c>
      <c r="G216" s="91">
        <f aca="true" t="shared" si="63" ref="G216:N216">SUM(G218,G221,G230,G235,G240,G243)</f>
        <v>3530858.9</v>
      </c>
      <c r="H216" s="91">
        <f t="shared" si="63"/>
        <v>501900</v>
      </c>
      <c r="I216" s="91">
        <f t="shared" si="63"/>
        <v>4459359</v>
      </c>
      <c r="J216" s="91">
        <f t="shared" si="63"/>
        <v>3618603.9</v>
      </c>
      <c r="K216" s="91">
        <f t="shared" si="63"/>
        <v>840755.1000000001</v>
      </c>
      <c r="L216" s="91">
        <f>SUM(L218,L221,L230,L235,L240,L243)</f>
        <v>610497.1653999999</v>
      </c>
      <c r="M216" s="91">
        <f t="shared" si="63"/>
        <v>535706.5834</v>
      </c>
      <c r="N216" s="92">
        <f t="shared" si="63"/>
        <v>74790.58200000001</v>
      </c>
    </row>
    <row r="217" spans="1:14" ht="19.5" customHeight="1">
      <c r="A217" s="156"/>
      <c r="B217" s="160"/>
      <c r="C217" s="161"/>
      <c r="D217" s="161"/>
      <c r="E217" s="162" t="s">
        <v>268</v>
      </c>
      <c r="F217" s="75"/>
      <c r="G217" s="75"/>
      <c r="H217" s="75"/>
      <c r="I217" s="75"/>
      <c r="J217" s="75"/>
      <c r="K217" s="75"/>
      <c r="L217" s="75"/>
      <c r="M217" s="75"/>
      <c r="N217" s="76"/>
    </row>
    <row r="218" spans="1:14" ht="18.75" customHeight="1">
      <c r="A218" s="156">
        <v>2810</v>
      </c>
      <c r="B218" s="160" t="s">
        <v>40</v>
      </c>
      <c r="C218" s="161">
        <v>1</v>
      </c>
      <c r="D218" s="161">
        <v>0</v>
      </c>
      <c r="E218" s="164" t="s">
        <v>514</v>
      </c>
      <c r="F218" s="75">
        <f>SUM(F220)</f>
        <v>743429.3</v>
      </c>
      <c r="G218" s="75">
        <f aca="true" t="shared" si="64" ref="G218:N218">SUM(G220)</f>
        <v>241529.3</v>
      </c>
      <c r="H218" s="75">
        <f t="shared" si="64"/>
        <v>501900</v>
      </c>
      <c r="I218" s="75">
        <f t="shared" si="64"/>
        <v>984582.1000000001</v>
      </c>
      <c r="J218" s="75">
        <f t="shared" si="64"/>
        <v>281529.3</v>
      </c>
      <c r="K218" s="75">
        <f t="shared" si="64"/>
        <v>703052.8</v>
      </c>
      <c r="L218" s="75">
        <f t="shared" si="64"/>
        <v>11594.545999999998</v>
      </c>
      <c r="M218" s="75">
        <f t="shared" si="64"/>
        <v>10441.746</v>
      </c>
      <c r="N218" s="76">
        <f t="shared" si="64"/>
        <v>1152.8</v>
      </c>
    </row>
    <row r="219" spans="1:14" s="163" customFormat="1" ht="10.5" customHeight="1">
      <c r="A219" s="156"/>
      <c r="B219" s="160"/>
      <c r="C219" s="161"/>
      <c r="D219" s="161"/>
      <c r="E219" s="162" t="s">
        <v>398</v>
      </c>
      <c r="F219" s="75"/>
      <c r="G219" s="75"/>
      <c r="H219" s="75"/>
      <c r="I219" s="75"/>
      <c r="J219" s="75"/>
      <c r="K219" s="75"/>
      <c r="L219" s="75"/>
      <c r="M219" s="75"/>
      <c r="N219" s="76"/>
    </row>
    <row r="220" spans="1:14" ht="16.5" customHeight="1">
      <c r="A220" s="156">
        <v>2811</v>
      </c>
      <c r="B220" s="160" t="s">
        <v>40</v>
      </c>
      <c r="C220" s="161">
        <v>1</v>
      </c>
      <c r="D220" s="161">
        <v>1</v>
      </c>
      <c r="E220" s="162" t="s">
        <v>514</v>
      </c>
      <c r="F220" s="75">
        <f>SUM(G220:H220)</f>
        <v>743429.3</v>
      </c>
      <c r="G220" s="75">
        <v>241529.3</v>
      </c>
      <c r="H220" s="75">
        <v>501900</v>
      </c>
      <c r="I220" s="75">
        <f>SUM(J220:K220)</f>
        <v>984582.1000000001</v>
      </c>
      <c r="J220" s="75">
        <v>281529.3</v>
      </c>
      <c r="K220" s="75">
        <v>703052.8</v>
      </c>
      <c r="L220" s="75">
        <f>SUM(M220:N220)</f>
        <v>11594.545999999998</v>
      </c>
      <c r="M220" s="75">
        <v>10441.746</v>
      </c>
      <c r="N220" s="76">
        <v>1152.8</v>
      </c>
    </row>
    <row r="221" spans="1:14" ht="17.25" customHeight="1">
      <c r="A221" s="156">
        <v>2820</v>
      </c>
      <c r="B221" s="160" t="s">
        <v>40</v>
      </c>
      <c r="C221" s="161">
        <v>2</v>
      </c>
      <c r="D221" s="161">
        <v>0</v>
      </c>
      <c r="E221" s="164" t="s">
        <v>515</v>
      </c>
      <c r="F221" s="75">
        <f>SUM(F223:F229)</f>
        <v>3279930</v>
      </c>
      <c r="G221" s="75">
        <f aca="true" t="shared" si="65" ref="G221:N221">SUM(G223:G229)</f>
        <v>3279930</v>
      </c>
      <c r="H221" s="75">
        <f t="shared" si="65"/>
        <v>0</v>
      </c>
      <c r="I221" s="75">
        <f t="shared" si="65"/>
        <v>3465377.3</v>
      </c>
      <c r="J221" s="75">
        <f t="shared" si="65"/>
        <v>3327675</v>
      </c>
      <c r="K221" s="75">
        <f t="shared" si="65"/>
        <v>137702.3</v>
      </c>
      <c r="L221" s="75">
        <f t="shared" si="65"/>
        <v>595737.022</v>
      </c>
      <c r="M221" s="75">
        <f t="shared" si="65"/>
        <v>522099.24</v>
      </c>
      <c r="N221" s="76">
        <f t="shared" si="65"/>
        <v>73637.782</v>
      </c>
    </row>
    <row r="222" spans="1:14" s="163" customFormat="1" ht="10.5" customHeight="1">
      <c r="A222" s="156"/>
      <c r="B222" s="160"/>
      <c r="C222" s="161"/>
      <c r="D222" s="161"/>
      <c r="E222" s="162" t="s">
        <v>398</v>
      </c>
      <c r="F222" s="75"/>
      <c r="G222" s="75"/>
      <c r="H222" s="75"/>
      <c r="I222" s="75"/>
      <c r="J222" s="75"/>
      <c r="K222" s="75"/>
      <c r="L222" s="75"/>
      <c r="M222" s="75"/>
      <c r="N222" s="76"/>
    </row>
    <row r="223" spans="1:14" ht="17.25">
      <c r="A223" s="156">
        <v>2821</v>
      </c>
      <c r="B223" s="160" t="s">
        <v>40</v>
      </c>
      <c r="C223" s="161">
        <v>2</v>
      </c>
      <c r="D223" s="161">
        <v>1</v>
      </c>
      <c r="E223" s="162" t="s">
        <v>516</v>
      </c>
      <c r="F223" s="75">
        <f aca="true" t="shared" si="66" ref="F223:F229">SUM(G223:H223)</f>
        <v>592482.5</v>
      </c>
      <c r="G223" s="75">
        <v>592482.5</v>
      </c>
      <c r="H223" s="75">
        <v>0</v>
      </c>
      <c r="I223" s="75">
        <f aca="true" t="shared" si="67" ref="I223:I229">SUM(J223:K223)</f>
        <v>592482.5</v>
      </c>
      <c r="J223" s="75">
        <v>592482.5</v>
      </c>
      <c r="K223" s="75">
        <v>0</v>
      </c>
      <c r="L223" s="75">
        <f aca="true" t="shared" si="68" ref="L223:L229">SUM(M223:N223)</f>
        <v>124524.768</v>
      </c>
      <c r="M223" s="75">
        <v>124524.768</v>
      </c>
      <c r="N223" s="76">
        <v>0</v>
      </c>
    </row>
    <row r="224" spans="1:14" ht="17.25">
      <c r="A224" s="156">
        <v>2822</v>
      </c>
      <c r="B224" s="160" t="s">
        <v>40</v>
      </c>
      <c r="C224" s="161">
        <v>2</v>
      </c>
      <c r="D224" s="161">
        <v>2</v>
      </c>
      <c r="E224" s="162" t="s">
        <v>517</v>
      </c>
      <c r="F224" s="75">
        <f t="shared" si="66"/>
        <v>317915.7</v>
      </c>
      <c r="G224" s="75">
        <v>317915.7</v>
      </c>
      <c r="H224" s="75">
        <v>0</v>
      </c>
      <c r="I224" s="75">
        <f t="shared" si="67"/>
        <v>325043.1</v>
      </c>
      <c r="J224" s="75">
        <v>325043.1</v>
      </c>
      <c r="K224" s="75">
        <v>0</v>
      </c>
      <c r="L224" s="75">
        <f t="shared" si="68"/>
        <v>61486.24</v>
      </c>
      <c r="M224" s="75">
        <v>61486.24</v>
      </c>
      <c r="N224" s="76">
        <v>0</v>
      </c>
    </row>
    <row r="225" spans="1:14" ht="18" customHeight="1">
      <c r="A225" s="156">
        <v>2823</v>
      </c>
      <c r="B225" s="160" t="s">
        <v>40</v>
      </c>
      <c r="C225" s="161">
        <v>2</v>
      </c>
      <c r="D225" s="161">
        <v>3</v>
      </c>
      <c r="E225" s="162" t="s">
        <v>518</v>
      </c>
      <c r="F225" s="75">
        <f t="shared" si="66"/>
        <v>474142.3</v>
      </c>
      <c r="G225" s="75">
        <v>474142.3</v>
      </c>
      <c r="H225" s="75">
        <v>0</v>
      </c>
      <c r="I225" s="75">
        <f t="shared" si="67"/>
        <v>474142.3</v>
      </c>
      <c r="J225" s="75">
        <v>474142.3</v>
      </c>
      <c r="K225" s="75">
        <v>0</v>
      </c>
      <c r="L225" s="75">
        <f t="shared" si="68"/>
        <v>113616.95</v>
      </c>
      <c r="M225" s="75">
        <v>113616.95</v>
      </c>
      <c r="N225" s="76">
        <v>0</v>
      </c>
    </row>
    <row r="226" spans="1:14" ht="17.25">
      <c r="A226" s="156">
        <v>2824</v>
      </c>
      <c r="B226" s="160" t="s">
        <v>40</v>
      </c>
      <c r="C226" s="161">
        <v>2</v>
      </c>
      <c r="D226" s="161">
        <v>4</v>
      </c>
      <c r="E226" s="162" t="s">
        <v>519</v>
      </c>
      <c r="F226" s="75">
        <f t="shared" si="66"/>
        <v>1295038.1</v>
      </c>
      <c r="G226" s="75">
        <v>1295038.1</v>
      </c>
      <c r="H226" s="75">
        <v>0</v>
      </c>
      <c r="I226" s="75">
        <f t="shared" si="67"/>
        <v>1311352</v>
      </c>
      <c r="J226" s="75">
        <v>1311352</v>
      </c>
      <c r="K226" s="75">
        <v>0</v>
      </c>
      <c r="L226" s="75">
        <f t="shared" si="68"/>
        <v>110135.282</v>
      </c>
      <c r="M226" s="75">
        <v>110135.282</v>
      </c>
      <c r="N226" s="76">
        <v>0</v>
      </c>
    </row>
    <row r="227" spans="1:14" ht="17.25">
      <c r="A227" s="156">
        <v>2825</v>
      </c>
      <c r="B227" s="160" t="s">
        <v>40</v>
      </c>
      <c r="C227" s="161">
        <v>2</v>
      </c>
      <c r="D227" s="161">
        <v>5</v>
      </c>
      <c r="E227" s="162" t="s">
        <v>520</v>
      </c>
      <c r="F227" s="75">
        <f t="shared" si="66"/>
        <v>586351.4</v>
      </c>
      <c r="G227" s="75">
        <v>586351.4</v>
      </c>
      <c r="H227" s="75">
        <v>0</v>
      </c>
      <c r="I227" s="75">
        <f t="shared" si="67"/>
        <v>748357.3999999999</v>
      </c>
      <c r="J227" s="75">
        <v>610655.1</v>
      </c>
      <c r="K227" s="75">
        <v>137702.3</v>
      </c>
      <c r="L227" s="75">
        <f t="shared" si="68"/>
        <v>185973.782</v>
      </c>
      <c r="M227" s="75">
        <v>112336</v>
      </c>
      <c r="N227" s="76">
        <v>73637.782</v>
      </c>
    </row>
    <row r="228" spans="1:14" ht="17.25">
      <c r="A228" s="156">
        <v>2826</v>
      </c>
      <c r="B228" s="160" t="s">
        <v>40</v>
      </c>
      <c r="C228" s="161">
        <v>2</v>
      </c>
      <c r="D228" s="161">
        <v>6</v>
      </c>
      <c r="E228" s="162" t="s">
        <v>521</v>
      </c>
      <c r="F228" s="75">
        <f t="shared" si="66"/>
        <v>0</v>
      </c>
      <c r="G228" s="75">
        <v>0</v>
      </c>
      <c r="H228" s="75">
        <v>0</v>
      </c>
      <c r="I228" s="75">
        <f t="shared" si="67"/>
        <v>0</v>
      </c>
      <c r="J228" s="75">
        <v>0</v>
      </c>
      <c r="K228" s="75">
        <v>0</v>
      </c>
      <c r="L228" s="75">
        <f t="shared" si="68"/>
        <v>0</v>
      </c>
      <c r="M228" s="75">
        <v>0</v>
      </c>
      <c r="N228" s="76">
        <v>0</v>
      </c>
    </row>
    <row r="229" spans="1:14" ht="29.25" customHeight="1">
      <c r="A229" s="156">
        <v>2827</v>
      </c>
      <c r="B229" s="160" t="s">
        <v>40</v>
      </c>
      <c r="C229" s="161">
        <v>2</v>
      </c>
      <c r="D229" s="161">
        <v>7</v>
      </c>
      <c r="E229" s="162" t="s">
        <v>522</v>
      </c>
      <c r="F229" s="75">
        <f t="shared" si="66"/>
        <v>14000</v>
      </c>
      <c r="G229" s="75">
        <v>14000</v>
      </c>
      <c r="H229" s="75">
        <v>0</v>
      </c>
      <c r="I229" s="75">
        <f t="shared" si="67"/>
        <v>14000</v>
      </c>
      <c r="J229" s="75">
        <v>14000</v>
      </c>
      <c r="K229" s="75">
        <v>0</v>
      </c>
      <c r="L229" s="75">
        <f t="shared" si="68"/>
        <v>0</v>
      </c>
      <c r="M229" s="75">
        <v>0</v>
      </c>
      <c r="N229" s="76">
        <v>0</v>
      </c>
    </row>
    <row r="230" spans="1:14" ht="29.25" customHeight="1">
      <c r="A230" s="156">
        <v>2830</v>
      </c>
      <c r="B230" s="160" t="s">
        <v>40</v>
      </c>
      <c r="C230" s="161">
        <v>3</v>
      </c>
      <c r="D230" s="161">
        <v>0</v>
      </c>
      <c r="E230" s="164" t="s">
        <v>523</v>
      </c>
      <c r="F230" s="75">
        <f>SUM(F232:F234)</f>
        <v>0</v>
      </c>
      <c r="G230" s="75">
        <f aca="true" t="shared" si="69" ref="G230:N230">SUM(G232:G234)</f>
        <v>0</v>
      </c>
      <c r="H230" s="75">
        <f t="shared" si="69"/>
        <v>0</v>
      </c>
      <c r="I230" s="75">
        <f t="shared" si="69"/>
        <v>0</v>
      </c>
      <c r="J230" s="75">
        <f t="shared" si="69"/>
        <v>0</v>
      </c>
      <c r="K230" s="75">
        <f t="shared" si="69"/>
        <v>0</v>
      </c>
      <c r="L230" s="75">
        <f t="shared" si="69"/>
        <v>0</v>
      </c>
      <c r="M230" s="75">
        <f t="shared" si="69"/>
        <v>0</v>
      </c>
      <c r="N230" s="76">
        <f t="shared" si="69"/>
        <v>0</v>
      </c>
    </row>
    <row r="231" spans="1:14" s="163" customFormat="1" ht="10.5" customHeight="1">
      <c r="A231" s="156"/>
      <c r="B231" s="160"/>
      <c r="C231" s="161"/>
      <c r="D231" s="161"/>
      <c r="E231" s="162" t="s">
        <v>398</v>
      </c>
      <c r="F231" s="75"/>
      <c r="G231" s="75"/>
      <c r="H231" s="75"/>
      <c r="I231" s="75"/>
      <c r="J231" s="75"/>
      <c r="K231" s="75"/>
      <c r="L231" s="75"/>
      <c r="M231" s="75"/>
      <c r="N231" s="76"/>
    </row>
    <row r="232" spans="1:14" ht="17.25">
      <c r="A232" s="156">
        <v>2831</v>
      </c>
      <c r="B232" s="160" t="s">
        <v>40</v>
      </c>
      <c r="C232" s="161">
        <v>3</v>
      </c>
      <c r="D232" s="161">
        <v>1</v>
      </c>
      <c r="E232" s="162" t="s">
        <v>524</v>
      </c>
      <c r="F232" s="75">
        <f>SUM(G232:H232)</f>
        <v>0</v>
      </c>
      <c r="G232" s="75">
        <v>0</v>
      </c>
      <c r="H232" s="75">
        <v>0</v>
      </c>
      <c r="I232" s="75">
        <f>SUM(J232:K232)</f>
        <v>0</v>
      </c>
      <c r="J232" s="75">
        <v>0</v>
      </c>
      <c r="K232" s="75">
        <v>0</v>
      </c>
      <c r="L232" s="75">
        <f>SUM(M232:N232)</f>
        <v>0</v>
      </c>
      <c r="M232" s="75">
        <v>0</v>
      </c>
      <c r="N232" s="76">
        <v>0</v>
      </c>
    </row>
    <row r="233" spans="1:14" ht="17.25">
      <c r="A233" s="156">
        <v>2832</v>
      </c>
      <c r="B233" s="160" t="s">
        <v>40</v>
      </c>
      <c r="C233" s="161">
        <v>3</v>
      </c>
      <c r="D233" s="161">
        <v>2</v>
      </c>
      <c r="E233" s="162" t="s">
        <v>525</v>
      </c>
      <c r="F233" s="75">
        <f>SUM(G233:H233)</f>
        <v>0</v>
      </c>
      <c r="G233" s="75">
        <v>0</v>
      </c>
      <c r="H233" s="75">
        <v>0</v>
      </c>
      <c r="I233" s="75">
        <f>SUM(J233:K233)</f>
        <v>0</v>
      </c>
      <c r="J233" s="75">
        <v>0</v>
      </c>
      <c r="K233" s="75">
        <v>0</v>
      </c>
      <c r="L233" s="75">
        <f>SUM(M233:N233)</f>
        <v>0</v>
      </c>
      <c r="M233" s="75">
        <v>0</v>
      </c>
      <c r="N233" s="76">
        <v>0</v>
      </c>
    </row>
    <row r="234" spans="1:14" ht="18.75" customHeight="1">
      <c r="A234" s="156">
        <v>2833</v>
      </c>
      <c r="B234" s="160" t="s">
        <v>40</v>
      </c>
      <c r="C234" s="161">
        <v>3</v>
      </c>
      <c r="D234" s="161">
        <v>3</v>
      </c>
      <c r="E234" s="162" t="s">
        <v>526</v>
      </c>
      <c r="F234" s="75">
        <f>SUM(G234:H234)</f>
        <v>0</v>
      </c>
      <c r="G234" s="75">
        <v>0</v>
      </c>
      <c r="H234" s="75">
        <v>0</v>
      </c>
      <c r="I234" s="75">
        <f>SUM(J234:K234)</f>
        <v>0</v>
      </c>
      <c r="J234" s="75">
        <v>0</v>
      </c>
      <c r="K234" s="75">
        <v>0</v>
      </c>
      <c r="L234" s="75">
        <f>SUM(M234:N234)</f>
        <v>0</v>
      </c>
      <c r="M234" s="75">
        <v>0</v>
      </c>
      <c r="N234" s="76">
        <v>0</v>
      </c>
    </row>
    <row r="235" spans="1:14" ht="14.25" customHeight="1">
      <c r="A235" s="156">
        <v>2840</v>
      </c>
      <c r="B235" s="160" t="s">
        <v>40</v>
      </c>
      <c r="C235" s="161">
        <v>4</v>
      </c>
      <c r="D235" s="161">
        <v>0</v>
      </c>
      <c r="E235" s="164" t="s">
        <v>527</v>
      </c>
      <c r="F235" s="75">
        <f>SUM(F237:F239)</f>
        <v>9399.6</v>
      </c>
      <c r="G235" s="75">
        <f aca="true" t="shared" si="70" ref="G235:N235">SUM(G237:G239)</f>
        <v>9399.6</v>
      </c>
      <c r="H235" s="75">
        <f t="shared" si="70"/>
        <v>0</v>
      </c>
      <c r="I235" s="75">
        <f t="shared" si="70"/>
        <v>9399.6</v>
      </c>
      <c r="J235" s="75">
        <f t="shared" si="70"/>
        <v>9399.6</v>
      </c>
      <c r="K235" s="75">
        <f t="shared" si="70"/>
        <v>0</v>
      </c>
      <c r="L235" s="75">
        <f t="shared" si="70"/>
        <v>3165.5974</v>
      </c>
      <c r="M235" s="75">
        <f t="shared" si="70"/>
        <v>3165.5974</v>
      </c>
      <c r="N235" s="76">
        <f t="shared" si="70"/>
        <v>0</v>
      </c>
    </row>
    <row r="236" spans="1:14" s="163" customFormat="1" ht="10.5" customHeight="1">
      <c r="A236" s="156"/>
      <c r="B236" s="160"/>
      <c r="C236" s="161"/>
      <c r="D236" s="161"/>
      <c r="E236" s="162" t="s">
        <v>398</v>
      </c>
      <c r="F236" s="75"/>
      <c r="G236" s="75"/>
      <c r="H236" s="75"/>
      <c r="I236" s="75"/>
      <c r="J236" s="75"/>
      <c r="K236" s="75"/>
      <c r="L236" s="75"/>
      <c r="M236" s="75"/>
      <c r="N236" s="76"/>
    </row>
    <row r="237" spans="1:14" ht="20.25" customHeight="1">
      <c r="A237" s="156">
        <v>2841</v>
      </c>
      <c r="B237" s="160" t="s">
        <v>40</v>
      </c>
      <c r="C237" s="161">
        <v>4</v>
      </c>
      <c r="D237" s="161">
        <v>1</v>
      </c>
      <c r="E237" s="162" t="s">
        <v>528</v>
      </c>
      <c r="F237" s="75">
        <f>SUM(G237:H237)</f>
        <v>0</v>
      </c>
      <c r="G237" s="75">
        <v>0</v>
      </c>
      <c r="H237" s="75">
        <v>0</v>
      </c>
      <c r="I237" s="75">
        <f>SUM(J237:K237)</f>
        <v>0</v>
      </c>
      <c r="J237" s="75">
        <v>0</v>
      </c>
      <c r="K237" s="75">
        <v>0</v>
      </c>
      <c r="L237" s="75">
        <f>SUM(M237:N237)</f>
        <v>0</v>
      </c>
      <c r="M237" s="75">
        <v>0</v>
      </c>
      <c r="N237" s="76">
        <v>0</v>
      </c>
    </row>
    <row r="238" spans="1:14" ht="29.25" customHeight="1">
      <c r="A238" s="156">
        <v>2842</v>
      </c>
      <c r="B238" s="160" t="s">
        <v>40</v>
      </c>
      <c r="C238" s="161">
        <v>4</v>
      </c>
      <c r="D238" s="161">
        <v>2</v>
      </c>
      <c r="E238" s="162" t="s">
        <v>529</v>
      </c>
      <c r="F238" s="75">
        <f>SUM(G238:H238)</f>
        <v>0</v>
      </c>
      <c r="G238" s="75">
        <v>0</v>
      </c>
      <c r="H238" s="75">
        <v>0</v>
      </c>
      <c r="I238" s="75">
        <f>SUM(J238:K238)</f>
        <v>0</v>
      </c>
      <c r="J238" s="75">
        <v>0</v>
      </c>
      <c r="K238" s="75">
        <v>0</v>
      </c>
      <c r="L238" s="75">
        <f>SUM(M238:N238)</f>
        <v>0</v>
      </c>
      <c r="M238" s="75">
        <v>0</v>
      </c>
      <c r="N238" s="76">
        <v>0</v>
      </c>
    </row>
    <row r="239" spans="1:14" ht="31.5" customHeight="1">
      <c r="A239" s="156">
        <v>2843</v>
      </c>
      <c r="B239" s="160" t="s">
        <v>40</v>
      </c>
      <c r="C239" s="161">
        <v>4</v>
      </c>
      <c r="D239" s="161">
        <v>3</v>
      </c>
      <c r="E239" s="162" t="s">
        <v>527</v>
      </c>
      <c r="F239" s="75">
        <f>SUM(G239:H239)</f>
        <v>9399.6</v>
      </c>
      <c r="G239" s="75">
        <v>9399.6</v>
      </c>
      <c r="H239" s="75">
        <v>0</v>
      </c>
      <c r="I239" s="75">
        <f>SUM(J239:K239)</f>
        <v>9399.6</v>
      </c>
      <c r="J239" s="75">
        <v>9399.6</v>
      </c>
      <c r="K239" s="75">
        <v>0</v>
      </c>
      <c r="L239" s="75">
        <f>SUM(M239:N239)</f>
        <v>3165.5974</v>
      </c>
      <c r="M239" s="75">
        <v>3165.5974</v>
      </c>
      <c r="N239" s="76">
        <v>0</v>
      </c>
    </row>
    <row r="240" spans="1:14" ht="37.5" customHeight="1">
      <c r="A240" s="156">
        <v>2850</v>
      </c>
      <c r="B240" s="160" t="s">
        <v>40</v>
      </c>
      <c r="C240" s="161">
        <v>5</v>
      </c>
      <c r="D240" s="161">
        <v>0</v>
      </c>
      <c r="E240" s="168" t="s">
        <v>530</v>
      </c>
      <c r="F240" s="75">
        <f>SUM(F242)</f>
        <v>0</v>
      </c>
      <c r="G240" s="75">
        <f aca="true" t="shared" si="71" ref="G240:N240">SUM(G242)</f>
        <v>0</v>
      </c>
      <c r="H240" s="75">
        <f t="shared" si="71"/>
        <v>0</v>
      </c>
      <c r="I240" s="75">
        <f t="shared" si="71"/>
        <v>0</v>
      </c>
      <c r="J240" s="75">
        <f t="shared" si="71"/>
        <v>0</v>
      </c>
      <c r="K240" s="75">
        <f t="shared" si="71"/>
        <v>0</v>
      </c>
      <c r="L240" s="75">
        <f t="shared" si="71"/>
        <v>0</v>
      </c>
      <c r="M240" s="75">
        <f t="shared" si="71"/>
        <v>0</v>
      </c>
      <c r="N240" s="76">
        <f t="shared" si="71"/>
        <v>0</v>
      </c>
    </row>
    <row r="241" spans="1:14" s="163" customFormat="1" ht="10.5" customHeight="1">
      <c r="A241" s="156"/>
      <c r="B241" s="160"/>
      <c r="C241" s="161"/>
      <c r="D241" s="161"/>
      <c r="E241" s="162" t="s">
        <v>398</v>
      </c>
      <c r="F241" s="75"/>
      <c r="G241" s="75"/>
      <c r="H241" s="75"/>
      <c r="I241" s="75"/>
      <c r="J241" s="75"/>
      <c r="K241" s="75"/>
      <c r="L241" s="75"/>
      <c r="M241" s="75"/>
      <c r="N241" s="76"/>
    </row>
    <row r="242" spans="1:14" ht="33" customHeight="1">
      <c r="A242" s="156">
        <v>2851</v>
      </c>
      <c r="B242" s="160" t="s">
        <v>40</v>
      </c>
      <c r="C242" s="161">
        <v>5</v>
      </c>
      <c r="D242" s="161">
        <v>1</v>
      </c>
      <c r="E242" s="169" t="s">
        <v>530</v>
      </c>
      <c r="F242" s="75">
        <f>SUM(G242:H242)</f>
        <v>0</v>
      </c>
      <c r="G242" s="75">
        <v>0</v>
      </c>
      <c r="H242" s="75">
        <v>0</v>
      </c>
      <c r="I242" s="75">
        <f>SUM(J242:K242)</f>
        <v>0</v>
      </c>
      <c r="J242" s="75">
        <v>0</v>
      </c>
      <c r="K242" s="75">
        <v>0</v>
      </c>
      <c r="L242" s="75">
        <f>SUM(M242:N242)</f>
        <v>0</v>
      </c>
      <c r="M242" s="75">
        <v>0</v>
      </c>
      <c r="N242" s="76">
        <v>0</v>
      </c>
    </row>
    <row r="243" spans="1:14" ht="27" customHeight="1">
      <c r="A243" s="156">
        <v>2860</v>
      </c>
      <c r="B243" s="160" t="s">
        <v>40</v>
      </c>
      <c r="C243" s="161">
        <v>6</v>
      </c>
      <c r="D243" s="161">
        <v>0</v>
      </c>
      <c r="E243" s="168" t="s">
        <v>531</v>
      </c>
      <c r="F243" s="75">
        <f>SUM(F245)</f>
        <v>0</v>
      </c>
      <c r="G243" s="75">
        <f aca="true" t="shared" si="72" ref="G243:N243">SUM(G245)</f>
        <v>0</v>
      </c>
      <c r="H243" s="75">
        <f t="shared" si="72"/>
        <v>0</v>
      </c>
      <c r="I243" s="75">
        <f t="shared" si="72"/>
        <v>0</v>
      </c>
      <c r="J243" s="75">
        <f t="shared" si="72"/>
        <v>0</v>
      </c>
      <c r="K243" s="75">
        <f t="shared" si="72"/>
        <v>0</v>
      </c>
      <c r="L243" s="75">
        <f t="shared" si="72"/>
        <v>0</v>
      </c>
      <c r="M243" s="75">
        <f t="shared" si="72"/>
        <v>0</v>
      </c>
      <c r="N243" s="76">
        <f t="shared" si="72"/>
        <v>0</v>
      </c>
    </row>
    <row r="244" spans="1:14" s="163" customFormat="1" ht="10.5" customHeight="1">
      <c r="A244" s="156"/>
      <c r="B244" s="160"/>
      <c r="C244" s="161"/>
      <c r="D244" s="161"/>
      <c r="E244" s="162" t="s">
        <v>398</v>
      </c>
      <c r="F244" s="75"/>
      <c r="G244" s="75"/>
      <c r="H244" s="75"/>
      <c r="I244" s="75"/>
      <c r="J244" s="75"/>
      <c r="K244" s="75"/>
      <c r="L244" s="75"/>
      <c r="M244" s="75"/>
      <c r="N244" s="76"/>
    </row>
    <row r="245" spans="1:14" ht="18" customHeight="1">
      <c r="A245" s="156">
        <v>2861</v>
      </c>
      <c r="B245" s="160" t="s">
        <v>40</v>
      </c>
      <c r="C245" s="161">
        <v>6</v>
      </c>
      <c r="D245" s="161">
        <v>1</v>
      </c>
      <c r="E245" s="169" t="s">
        <v>531</v>
      </c>
      <c r="F245" s="75">
        <f>SUM(G245:H245)</f>
        <v>0</v>
      </c>
      <c r="G245" s="75">
        <v>0</v>
      </c>
      <c r="H245" s="75">
        <v>0</v>
      </c>
      <c r="I245" s="75">
        <f>SUM(J245:K245)</f>
        <v>0</v>
      </c>
      <c r="J245" s="75">
        <v>0</v>
      </c>
      <c r="K245" s="75">
        <v>0</v>
      </c>
      <c r="L245" s="75">
        <f>SUM(M245:N245)</f>
        <v>0</v>
      </c>
      <c r="M245" s="75">
        <v>0</v>
      </c>
      <c r="N245" s="76">
        <v>0</v>
      </c>
    </row>
    <row r="246" spans="1:14" s="166" customFormat="1" ht="44.25" customHeight="1">
      <c r="A246" s="165">
        <v>2900</v>
      </c>
      <c r="B246" s="157" t="s">
        <v>41</v>
      </c>
      <c r="C246" s="158">
        <v>0</v>
      </c>
      <c r="D246" s="158">
        <v>0</v>
      </c>
      <c r="E246" s="154" t="s">
        <v>532</v>
      </c>
      <c r="F246" s="91">
        <f>SUM(F248,F252,F256,F260,F264,F268,F271,F274)</f>
        <v>34089383.5</v>
      </c>
      <c r="G246" s="91">
        <f aca="true" t="shared" si="73" ref="G246:N246">SUM(G248,G252,G256,G260,G264,G268,G271,G274)</f>
        <v>31262437.2</v>
      </c>
      <c r="H246" s="91">
        <f t="shared" si="73"/>
        <v>2826946.3</v>
      </c>
      <c r="I246" s="91">
        <f t="shared" si="73"/>
        <v>34390669.900000006</v>
      </c>
      <c r="J246" s="91">
        <f t="shared" si="73"/>
        <v>31561639.6</v>
      </c>
      <c r="K246" s="91">
        <f t="shared" si="73"/>
        <v>2829030.3</v>
      </c>
      <c r="L246" s="91">
        <f t="shared" si="73"/>
        <v>5789251.938</v>
      </c>
      <c r="M246" s="91">
        <f t="shared" si="73"/>
        <v>5788164.938</v>
      </c>
      <c r="N246" s="92">
        <f t="shared" si="73"/>
        <v>1087</v>
      </c>
    </row>
    <row r="247" spans="1:14" ht="14.25" customHeight="1">
      <c r="A247" s="156"/>
      <c r="B247" s="160"/>
      <c r="C247" s="161"/>
      <c r="D247" s="161"/>
      <c r="E247" s="162" t="s">
        <v>268</v>
      </c>
      <c r="F247" s="75"/>
      <c r="G247" s="75"/>
      <c r="H247" s="75"/>
      <c r="I247" s="75"/>
      <c r="J247" s="75"/>
      <c r="K247" s="75"/>
      <c r="L247" s="75"/>
      <c r="M247" s="75"/>
      <c r="N247" s="76"/>
    </row>
    <row r="248" spans="1:14" ht="24.75" customHeight="1">
      <c r="A248" s="156">
        <v>2910</v>
      </c>
      <c r="B248" s="160" t="s">
        <v>41</v>
      </c>
      <c r="C248" s="161">
        <v>1</v>
      </c>
      <c r="D248" s="161">
        <v>0</v>
      </c>
      <c r="E248" s="164" t="s">
        <v>533</v>
      </c>
      <c r="F248" s="75">
        <f>SUM(F250:F251)</f>
        <v>16378377</v>
      </c>
      <c r="G248" s="75">
        <f aca="true" t="shared" si="74" ref="G248:N248">SUM(G250:G251)</f>
        <v>16228377</v>
      </c>
      <c r="H248" s="75">
        <f t="shared" si="74"/>
        <v>150000</v>
      </c>
      <c r="I248" s="75">
        <f t="shared" si="74"/>
        <v>16517493.8</v>
      </c>
      <c r="J248" s="75">
        <f t="shared" si="74"/>
        <v>16367493.8</v>
      </c>
      <c r="K248" s="75">
        <f t="shared" si="74"/>
        <v>150000</v>
      </c>
      <c r="L248" s="75">
        <f t="shared" si="74"/>
        <v>2740633.342</v>
      </c>
      <c r="M248" s="75">
        <f t="shared" si="74"/>
        <v>2740633.342</v>
      </c>
      <c r="N248" s="76">
        <f t="shared" si="74"/>
        <v>0</v>
      </c>
    </row>
    <row r="249" spans="1:14" s="163" customFormat="1" ht="10.5" customHeight="1">
      <c r="A249" s="156"/>
      <c r="B249" s="160"/>
      <c r="C249" s="161"/>
      <c r="D249" s="161"/>
      <c r="E249" s="162" t="s">
        <v>398</v>
      </c>
      <c r="F249" s="75"/>
      <c r="G249" s="75"/>
      <c r="H249" s="75"/>
      <c r="I249" s="75"/>
      <c r="J249" s="75"/>
      <c r="K249" s="75"/>
      <c r="L249" s="75"/>
      <c r="M249" s="75"/>
      <c r="N249" s="76"/>
    </row>
    <row r="250" spans="1:14" ht="19.5" customHeight="1">
      <c r="A250" s="156">
        <v>2911</v>
      </c>
      <c r="B250" s="160" t="s">
        <v>41</v>
      </c>
      <c r="C250" s="161">
        <v>1</v>
      </c>
      <c r="D250" s="161">
        <v>1</v>
      </c>
      <c r="E250" s="162" t="s">
        <v>534</v>
      </c>
      <c r="F250" s="75">
        <f>SUM(G250:H250)</f>
        <v>9224592.1</v>
      </c>
      <c r="G250" s="75">
        <v>9074592.1</v>
      </c>
      <c r="H250" s="75">
        <v>150000</v>
      </c>
      <c r="I250" s="75">
        <f>SUM(J250:K250)</f>
        <v>9254307.6</v>
      </c>
      <c r="J250" s="75">
        <v>9104307.6</v>
      </c>
      <c r="K250" s="75">
        <v>150000</v>
      </c>
      <c r="L250" s="75">
        <f>SUM(M250:N250)</f>
        <v>1320383.042</v>
      </c>
      <c r="M250" s="75">
        <v>1320383.042</v>
      </c>
      <c r="N250" s="76">
        <v>0</v>
      </c>
    </row>
    <row r="251" spans="1:14" ht="18" customHeight="1">
      <c r="A251" s="156">
        <v>2912</v>
      </c>
      <c r="B251" s="160" t="s">
        <v>41</v>
      </c>
      <c r="C251" s="161">
        <v>1</v>
      </c>
      <c r="D251" s="161">
        <v>2</v>
      </c>
      <c r="E251" s="162" t="s">
        <v>535</v>
      </c>
      <c r="F251" s="75">
        <f>SUM(G251:H251)</f>
        <v>7153784.9</v>
      </c>
      <c r="G251" s="75">
        <v>7153784.9</v>
      </c>
      <c r="H251" s="75">
        <v>0</v>
      </c>
      <c r="I251" s="75">
        <f>SUM(J251:K251)</f>
        <v>7263186.2</v>
      </c>
      <c r="J251" s="75">
        <v>7263186.2</v>
      </c>
      <c r="K251" s="75">
        <v>0</v>
      </c>
      <c r="L251" s="75">
        <f>SUM(M251:N251)</f>
        <v>1420250.3</v>
      </c>
      <c r="M251" s="75">
        <v>1420250.3</v>
      </c>
      <c r="N251" s="76">
        <v>0</v>
      </c>
    </row>
    <row r="252" spans="1:14" ht="16.5" customHeight="1">
      <c r="A252" s="156">
        <v>2920</v>
      </c>
      <c r="B252" s="160" t="s">
        <v>41</v>
      </c>
      <c r="C252" s="161">
        <v>2</v>
      </c>
      <c r="D252" s="161">
        <v>0</v>
      </c>
      <c r="E252" s="162" t="s">
        <v>536</v>
      </c>
      <c r="F252" s="75">
        <f>SUM(F254:F255)</f>
        <v>10478077.7</v>
      </c>
      <c r="G252" s="75">
        <f aca="true" t="shared" si="75" ref="G252:N252">SUM(G254:G255)</f>
        <v>10478077.7</v>
      </c>
      <c r="H252" s="75">
        <f t="shared" si="75"/>
        <v>0</v>
      </c>
      <c r="I252" s="75">
        <f t="shared" si="75"/>
        <v>10631428.799999999</v>
      </c>
      <c r="J252" s="75">
        <f t="shared" si="75"/>
        <v>10631428.799999999</v>
      </c>
      <c r="K252" s="75">
        <f t="shared" si="75"/>
        <v>0</v>
      </c>
      <c r="L252" s="75">
        <f t="shared" si="75"/>
        <v>2050947.5999999999</v>
      </c>
      <c r="M252" s="75">
        <f t="shared" si="75"/>
        <v>2050947.5999999999</v>
      </c>
      <c r="N252" s="76">
        <f t="shared" si="75"/>
        <v>0</v>
      </c>
    </row>
    <row r="253" spans="1:14" s="163" customFormat="1" ht="10.5" customHeight="1">
      <c r="A253" s="156"/>
      <c r="B253" s="160"/>
      <c r="C253" s="161"/>
      <c r="D253" s="161"/>
      <c r="E253" s="162" t="s">
        <v>398</v>
      </c>
      <c r="F253" s="75"/>
      <c r="G253" s="75"/>
      <c r="H253" s="75"/>
      <c r="I253" s="75"/>
      <c r="J253" s="75"/>
      <c r="K253" s="75"/>
      <c r="L253" s="75"/>
      <c r="M253" s="75"/>
      <c r="N253" s="76"/>
    </row>
    <row r="254" spans="1:14" ht="17.25" customHeight="1">
      <c r="A254" s="156">
        <v>2921</v>
      </c>
      <c r="B254" s="160" t="s">
        <v>41</v>
      </c>
      <c r="C254" s="161">
        <v>2</v>
      </c>
      <c r="D254" s="161">
        <v>1</v>
      </c>
      <c r="E254" s="162" t="s">
        <v>537</v>
      </c>
      <c r="F254" s="75">
        <f>SUM(G254:H254)</f>
        <v>10122376.5</v>
      </c>
      <c r="G254" s="75">
        <v>10122376.5</v>
      </c>
      <c r="H254" s="75">
        <v>0</v>
      </c>
      <c r="I254" s="75">
        <f>SUM(J254:K254)</f>
        <v>10260725.6</v>
      </c>
      <c r="J254" s="75">
        <v>10260725.6</v>
      </c>
      <c r="K254" s="75">
        <v>0</v>
      </c>
      <c r="L254" s="75">
        <f>SUM(M254:N254)</f>
        <v>1993932.9</v>
      </c>
      <c r="M254" s="75">
        <v>1993932.9</v>
      </c>
      <c r="N254" s="76">
        <v>0</v>
      </c>
    </row>
    <row r="255" spans="1:14" ht="19.5" customHeight="1">
      <c r="A255" s="156">
        <v>2922</v>
      </c>
      <c r="B255" s="160" t="s">
        <v>41</v>
      </c>
      <c r="C255" s="161">
        <v>2</v>
      </c>
      <c r="D255" s="161">
        <v>2</v>
      </c>
      <c r="E255" s="162" t="s">
        <v>538</v>
      </c>
      <c r="F255" s="75">
        <f>SUM(G255:H255)</f>
        <v>355701.2</v>
      </c>
      <c r="G255" s="75">
        <v>355701.2</v>
      </c>
      <c r="H255" s="75">
        <v>0</v>
      </c>
      <c r="I255" s="75">
        <f>SUM(J255:K255)</f>
        <v>370703.2</v>
      </c>
      <c r="J255" s="75">
        <v>370703.2</v>
      </c>
      <c r="K255" s="75">
        <v>0</v>
      </c>
      <c r="L255" s="75">
        <f>SUM(M255:N255)</f>
        <v>57014.7</v>
      </c>
      <c r="M255" s="75">
        <v>57014.7</v>
      </c>
      <c r="N255" s="76">
        <v>0</v>
      </c>
    </row>
    <row r="256" spans="1:14" ht="28.5" customHeight="1">
      <c r="A256" s="156">
        <v>2930</v>
      </c>
      <c r="B256" s="160" t="s">
        <v>41</v>
      </c>
      <c r="C256" s="161">
        <v>3</v>
      </c>
      <c r="D256" s="161">
        <v>0</v>
      </c>
      <c r="E256" s="164" t="s">
        <v>539</v>
      </c>
      <c r="F256" s="75">
        <f>SUM(F258:F259)</f>
        <v>0</v>
      </c>
      <c r="G256" s="75">
        <f aca="true" t="shared" si="76" ref="G256:N256">SUM(G258:G259)</f>
        <v>0</v>
      </c>
      <c r="H256" s="75">
        <f t="shared" si="76"/>
        <v>0</v>
      </c>
      <c r="I256" s="75">
        <f t="shared" si="76"/>
        <v>0</v>
      </c>
      <c r="J256" s="75">
        <f t="shared" si="76"/>
        <v>0</v>
      </c>
      <c r="K256" s="75">
        <f t="shared" si="76"/>
        <v>0</v>
      </c>
      <c r="L256" s="75">
        <f t="shared" si="76"/>
        <v>0</v>
      </c>
      <c r="M256" s="75">
        <f t="shared" si="76"/>
        <v>0</v>
      </c>
      <c r="N256" s="76">
        <f t="shared" si="76"/>
        <v>0</v>
      </c>
    </row>
    <row r="257" spans="1:14" s="163" customFormat="1" ht="10.5" customHeight="1">
      <c r="A257" s="156"/>
      <c r="B257" s="160"/>
      <c r="C257" s="161"/>
      <c r="D257" s="161"/>
      <c r="E257" s="162" t="s">
        <v>398</v>
      </c>
      <c r="F257" s="75"/>
      <c r="G257" s="75"/>
      <c r="H257" s="75"/>
      <c r="I257" s="75"/>
      <c r="J257" s="75"/>
      <c r="K257" s="75"/>
      <c r="L257" s="75"/>
      <c r="M257" s="75"/>
      <c r="N257" s="76"/>
    </row>
    <row r="258" spans="1:14" ht="16.5" customHeight="1">
      <c r="A258" s="156">
        <v>2931</v>
      </c>
      <c r="B258" s="160" t="s">
        <v>41</v>
      </c>
      <c r="C258" s="161">
        <v>3</v>
      </c>
      <c r="D258" s="161">
        <v>1</v>
      </c>
      <c r="E258" s="162" t="s">
        <v>540</v>
      </c>
      <c r="F258" s="75">
        <f>SUM(G258:H258)</f>
        <v>0</v>
      </c>
      <c r="G258" s="75">
        <v>0</v>
      </c>
      <c r="H258" s="75">
        <v>0</v>
      </c>
      <c r="I258" s="75">
        <f>SUM(J258:K258)</f>
        <v>0</v>
      </c>
      <c r="J258" s="75">
        <v>0</v>
      </c>
      <c r="K258" s="75">
        <v>0</v>
      </c>
      <c r="L258" s="75">
        <f>SUM(M258:N258)</f>
        <v>0</v>
      </c>
      <c r="M258" s="75">
        <v>0</v>
      </c>
      <c r="N258" s="76">
        <v>0</v>
      </c>
    </row>
    <row r="259" spans="1:14" ht="17.25">
      <c r="A259" s="156">
        <v>2932</v>
      </c>
      <c r="B259" s="160" t="s">
        <v>41</v>
      </c>
      <c r="C259" s="161">
        <v>3</v>
      </c>
      <c r="D259" s="161">
        <v>2</v>
      </c>
      <c r="E259" s="162" t="s">
        <v>541</v>
      </c>
      <c r="F259" s="75">
        <f>SUM(G259:H259)</f>
        <v>0</v>
      </c>
      <c r="G259" s="75">
        <v>0</v>
      </c>
      <c r="H259" s="75">
        <v>0</v>
      </c>
      <c r="I259" s="75">
        <f>SUM(J259:K259)</f>
        <v>0</v>
      </c>
      <c r="J259" s="75">
        <v>0</v>
      </c>
      <c r="K259" s="75">
        <v>0</v>
      </c>
      <c r="L259" s="75">
        <f>SUM(M259:N259)</f>
        <v>0</v>
      </c>
      <c r="M259" s="75">
        <v>0</v>
      </c>
      <c r="N259" s="76">
        <v>0</v>
      </c>
    </row>
    <row r="260" spans="1:14" ht="16.5" customHeight="1">
      <c r="A260" s="156">
        <v>2940</v>
      </c>
      <c r="B260" s="160" t="s">
        <v>41</v>
      </c>
      <c r="C260" s="161">
        <v>4</v>
      </c>
      <c r="D260" s="161">
        <v>0</v>
      </c>
      <c r="E260" s="164" t="s">
        <v>542</v>
      </c>
      <c r="F260" s="75">
        <f>SUM(F262:F263)</f>
        <v>0</v>
      </c>
      <c r="G260" s="75">
        <f aca="true" t="shared" si="77" ref="G260:N260">SUM(G262:G263)</f>
        <v>0</v>
      </c>
      <c r="H260" s="75">
        <f t="shared" si="77"/>
        <v>0</v>
      </c>
      <c r="I260" s="75">
        <f t="shared" si="77"/>
        <v>0</v>
      </c>
      <c r="J260" s="75">
        <f t="shared" si="77"/>
        <v>0</v>
      </c>
      <c r="K260" s="75">
        <f t="shared" si="77"/>
        <v>0</v>
      </c>
      <c r="L260" s="75">
        <f t="shared" si="77"/>
        <v>0</v>
      </c>
      <c r="M260" s="75">
        <f t="shared" si="77"/>
        <v>0</v>
      </c>
      <c r="N260" s="76">
        <f t="shared" si="77"/>
        <v>0</v>
      </c>
    </row>
    <row r="261" spans="1:14" s="163" customFormat="1" ht="12.75" customHeight="1">
      <c r="A261" s="156"/>
      <c r="B261" s="160"/>
      <c r="C261" s="161"/>
      <c r="D261" s="161"/>
      <c r="E261" s="162" t="s">
        <v>398</v>
      </c>
      <c r="F261" s="75"/>
      <c r="G261" s="75"/>
      <c r="H261" s="75"/>
      <c r="I261" s="75"/>
      <c r="J261" s="75"/>
      <c r="K261" s="75"/>
      <c r="L261" s="75"/>
      <c r="M261" s="75"/>
      <c r="N261" s="76"/>
    </row>
    <row r="262" spans="1:14" ht="18.75" customHeight="1">
      <c r="A262" s="156">
        <v>2941</v>
      </c>
      <c r="B262" s="160" t="s">
        <v>41</v>
      </c>
      <c r="C262" s="161">
        <v>4</v>
      </c>
      <c r="D262" s="161">
        <v>1</v>
      </c>
      <c r="E262" s="162" t="s">
        <v>543</v>
      </c>
      <c r="F262" s="75">
        <f>SUM(G262:H262)</f>
        <v>0</v>
      </c>
      <c r="G262" s="75">
        <v>0</v>
      </c>
      <c r="H262" s="75">
        <v>0</v>
      </c>
      <c r="I262" s="75">
        <f>SUM(J262:K262)</f>
        <v>0</v>
      </c>
      <c r="J262" s="75">
        <v>0</v>
      </c>
      <c r="K262" s="75">
        <v>0</v>
      </c>
      <c r="L262" s="75">
        <f>SUM(M262:N262)</f>
        <v>0</v>
      </c>
      <c r="M262" s="75">
        <v>0</v>
      </c>
      <c r="N262" s="76">
        <v>0</v>
      </c>
    </row>
    <row r="263" spans="1:14" ht="16.5" customHeight="1">
      <c r="A263" s="156">
        <v>2942</v>
      </c>
      <c r="B263" s="160" t="s">
        <v>41</v>
      </c>
      <c r="C263" s="161">
        <v>4</v>
      </c>
      <c r="D263" s="161">
        <v>2</v>
      </c>
      <c r="E263" s="162" t="s">
        <v>544</v>
      </c>
      <c r="F263" s="75">
        <f>SUM(G263:H263)</f>
        <v>0</v>
      </c>
      <c r="G263" s="75">
        <v>0</v>
      </c>
      <c r="H263" s="75">
        <v>0</v>
      </c>
      <c r="I263" s="75">
        <f>SUM(J263:K263)</f>
        <v>0</v>
      </c>
      <c r="J263" s="75">
        <v>0</v>
      </c>
      <c r="K263" s="75">
        <v>0</v>
      </c>
      <c r="L263" s="75">
        <f>SUM(M263:N263)</f>
        <v>0</v>
      </c>
      <c r="M263" s="75">
        <v>0</v>
      </c>
      <c r="N263" s="76">
        <v>0</v>
      </c>
    </row>
    <row r="264" spans="1:14" ht="15.75" customHeight="1">
      <c r="A264" s="156">
        <v>2950</v>
      </c>
      <c r="B264" s="160" t="s">
        <v>41</v>
      </c>
      <c r="C264" s="161">
        <v>5</v>
      </c>
      <c r="D264" s="161">
        <v>0</v>
      </c>
      <c r="E264" s="164" t="s">
        <v>545</v>
      </c>
      <c r="F264" s="75">
        <f>SUM(F266:F267)</f>
        <v>4599766.6</v>
      </c>
      <c r="G264" s="75">
        <f aca="true" t="shared" si="78" ref="G264:N264">SUM(G266:G267)</f>
        <v>4469820.3</v>
      </c>
      <c r="H264" s="75">
        <f t="shared" si="78"/>
        <v>129946.3</v>
      </c>
      <c r="I264" s="75">
        <f t="shared" si="78"/>
        <v>4607498.1</v>
      </c>
      <c r="J264" s="75">
        <f t="shared" si="78"/>
        <v>4476554.8</v>
      </c>
      <c r="K264" s="75">
        <f t="shared" si="78"/>
        <v>130943.3</v>
      </c>
      <c r="L264" s="75">
        <f t="shared" si="78"/>
        <v>995494.996</v>
      </c>
      <c r="M264" s="75">
        <f t="shared" si="78"/>
        <v>995494.996</v>
      </c>
      <c r="N264" s="76">
        <f t="shared" si="78"/>
        <v>0</v>
      </c>
    </row>
    <row r="265" spans="1:14" s="163" customFormat="1" ht="10.5" customHeight="1">
      <c r="A265" s="156"/>
      <c r="B265" s="160"/>
      <c r="C265" s="161"/>
      <c r="D265" s="161"/>
      <c r="E265" s="162" t="s">
        <v>398</v>
      </c>
      <c r="F265" s="75"/>
      <c r="G265" s="75"/>
      <c r="H265" s="75"/>
      <c r="I265" s="75"/>
      <c r="J265" s="75"/>
      <c r="K265" s="75"/>
      <c r="L265" s="75"/>
      <c r="M265" s="75"/>
      <c r="N265" s="76"/>
    </row>
    <row r="266" spans="1:14" ht="17.25">
      <c r="A266" s="156">
        <v>2951</v>
      </c>
      <c r="B266" s="160" t="s">
        <v>41</v>
      </c>
      <c r="C266" s="161">
        <v>5</v>
      </c>
      <c r="D266" s="161">
        <v>1</v>
      </c>
      <c r="E266" s="162" t="s">
        <v>546</v>
      </c>
      <c r="F266" s="75">
        <f>SUM(G266:H266)</f>
        <v>4599766.6</v>
      </c>
      <c r="G266" s="75">
        <v>4469820.3</v>
      </c>
      <c r="H266" s="75">
        <v>129946.3</v>
      </c>
      <c r="I266" s="75">
        <f>SUM(J266:K266)</f>
        <v>4607498.1</v>
      </c>
      <c r="J266" s="75">
        <v>4476554.8</v>
      </c>
      <c r="K266" s="75">
        <v>130943.3</v>
      </c>
      <c r="L266" s="75">
        <f>SUM(M266:N266)</f>
        <v>995494.996</v>
      </c>
      <c r="M266" s="75">
        <v>995494.996</v>
      </c>
      <c r="N266" s="76">
        <v>0</v>
      </c>
    </row>
    <row r="267" spans="1:14" ht="16.5" customHeight="1">
      <c r="A267" s="156">
        <v>2952</v>
      </c>
      <c r="B267" s="160" t="s">
        <v>41</v>
      </c>
      <c r="C267" s="161">
        <v>5</v>
      </c>
      <c r="D267" s="161">
        <v>2</v>
      </c>
      <c r="E267" s="162" t="s">
        <v>547</v>
      </c>
      <c r="F267" s="75">
        <f>SUM(G267:H267)</f>
        <v>0</v>
      </c>
      <c r="G267" s="75">
        <v>0</v>
      </c>
      <c r="H267" s="75">
        <v>0</v>
      </c>
      <c r="I267" s="75">
        <f>SUM(J267:K267)</f>
        <v>0</v>
      </c>
      <c r="J267" s="75">
        <v>0</v>
      </c>
      <c r="K267" s="75">
        <v>0</v>
      </c>
      <c r="L267" s="75">
        <f>SUM(M267:N267)</f>
        <v>0</v>
      </c>
      <c r="M267" s="75">
        <v>0</v>
      </c>
      <c r="N267" s="76">
        <v>0</v>
      </c>
    </row>
    <row r="268" spans="1:14" ht="17.25" customHeight="1">
      <c r="A268" s="156">
        <v>2960</v>
      </c>
      <c r="B268" s="160" t="s">
        <v>41</v>
      </c>
      <c r="C268" s="161">
        <v>6</v>
      </c>
      <c r="D268" s="161">
        <v>0</v>
      </c>
      <c r="E268" s="164" t="s">
        <v>548</v>
      </c>
      <c r="F268" s="75">
        <f>SUM(F270)</f>
        <v>2633162.2</v>
      </c>
      <c r="G268" s="75">
        <f aca="true" t="shared" si="79" ref="G268:N268">SUM(G270)</f>
        <v>86162.2</v>
      </c>
      <c r="H268" s="75">
        <f t="shared" si="79"/>
        <v>2547000</v>
      </c>
      <c r="I268" s="75">
        <f t="shared" si="79"/>
        <v>2634249.2</v>
      </c>
      <c r="J268" s="75">
        <f t="shared" si="79"/>
        <v>86162.2</v>
      </c>
      <c r="K268" s="75">
        <f t="shared" si="79"/>
        <v>2548087</v>
      </c>
      <c r="L268" s="75">
        <f t="shared" si="79"/>
        <v>2176</v>
      </c>
      <c r="M268" s="75">
        <f t="shared" si="79"/>
        <v>1089</v>
      </c>
      <c r="N268" s="76">
        <f t="shared" si="79"/>
        <v>1087</v>
      </c>
    </row>
    <row r="269" spans="1:14" s="163" customFormat="1" ht="14.25" customHeight="1">
      <c r="A269" s="156"/>
      <c r="B269" s="160"/>
      <c r="C269" s="161"/>
      <c r="D269" s="161"/>
      <c r="E269" s="162" t="s">
        <v>398</v>
      </c>
      <c r="F269" s="75"/>
      <c r="G269" s="75"/>
      <c r="H269" s="75"/>
      <c r="I269" s="75"/>
      <c r="J269" s="75"/>
      <c r="K269" s="75"/>
      <c r="L269" s="75"/>
      <c r="M269" s="75"/>
      <c r="N269" s="76"/>
    </row>
    <row r="270" spans="1:14" ht="16.5" customHeight="1">
      <c r="A270" s="156">
        <v>2961</v>
      </c>
      <c r="B270" s="160" t="s">
        <v>41</v>
      </c>
      <c r="C270" s="161">
        <v>6</v>
      </c>
      <c r="D270" s="161">
        <v>1</v>
      </c>
      <c r="E270" s="162" t="s">
        <v>548</v>
      </c>
      <c r="F270" s="75">
        <f>SUM(G270:H270)</f>
        <v>2633162.2</v>
      </c>
      <c r="G270" s="75">
        <v>86162.2</v>
      </c>
      <c r="H270" s="75">
        <v>2547000</v>
      </c>
      <c r="I270" s="75">
        <f>SUM(J270:K270)</f>
        <v>2634249.2</v>
      </c>
      <c r="J270" s="75">
        <v>86162.2</v>
      </c>
      <c r="K270" s="75">
        <v>2548087</v>
      </c>
      <c r="L270" s="75">
        <f>SUM(M270:N270)</f>
        <v>2176</v>
      </c>
      <c r="M270" s="75">
        <v>1089</v>
      </c>
      <c r="N270" s="76">
        <v>1087</v>
      </c>
    </row>
    <row r="271" spans="1:14" ht="26.25" customHeight="1">
      <c r="A271" s="156">
        <v>2970</v>
      </c>
      <c r="B271" s="160" t="s">
        <v>41</v>
      </c>
      <c r="C271" s="161">
        <v>7</v>
      </c>
      <c r="D271" s="161">
        <v>0</v>
      </c>
      <c r="E271" s="164" t="s">
        <v>549</v>
      </c>
      <c r="F271" s="75">
        <f>SUM(F273)</f>
        <v>0</v>
      </c>
      <c r="G271" s="75">
        <f aca="true" t="shared" si="80" ref="G271:N271">SUM(G273)</f>
        <v>0</v>
      </c>
      <c r="H271" s="75">
        <f t="shared" si="80"/>
        <v>0</v>
      </c>
      <c r="I271" s="75">
        <f t="shared" si="80"/>
        <v>0</v>
      </c>
      <c r="J271" s="75">
        <f t="shared" si="80"/>
        <v>0</v>
      </c>
      <c r="K271" s="75">
        <f t="shared" si="80"/>
        <v>0</v>
      </c>
      <c r="L271" s="75">
        <f t="shared" si="80"/>
        <v>0</v>
      </c>
      <c r="M271" s="75">
        <f t="shared" si="80"/>
        <v>0</v>
      </c>
      <c r="N271" s="76">
        <f t="shared" si="80"/>
        <v>0</v>
      </c>
    </row>
    <row r="272" spans="1:14" s="163" customFormat="1" ht="18" customHeight="1">
      <c r="A272" s="156"/>
      <c r="B272" s="160"/>
      <c r="C272" s="161"/>
      <c r="D272" s="161"/>
      <c r="E272" s="162" t="s">
        <v>398</v>
      </c>
      <c r="F272" s="75"/>
      <c r="G272" s="75"/>
      <c r="H272" s="75"/>
      <c r="I272" s="75"/>
      <c r="J272" s="75"/>
      <c r="K272" s="75"/>
      <c r="L272" s="75"/>
      <c r="M272" s="75"/>
      <c r="N272" s="76"/>
    </row>
    <row r="273" spans="1:14" ht="27.75" customHeight="1">
      <c r="A273" s="156">
        <v>2971</v>
      </c>
      <c r="B273" s="160" t="s">
        <v>41</v>
      </c>
      <c r="C273" s="161">
        <v>7</v>
      </c>
      <c r="D273" s="161">
        <v>1</v>
      </c>
      <c r="E273" s="162" t="s">
        <v>549</v>
      </c>
      <c r="F273" s="75">
        <f>SUM(G273:H273)</f>
        <v>0</v>
      </c>
      <c r="G273" s="75">
        <v>0</v>
      </c>
      <c r="H273" s="75">
        <v>0</v>
      </c>
      <c r="I273" s="75">
        <f>SUM(J273:K273)</f>
        <v>0</v>
      </c>
      <c r="J273" s="75">
        <v>0</v>
      </c>
      <c r="K273" s="75">
        <v>0</v>
      </c>
      <c r="L273" s="75">
        <f>SUM(M273:N273)</f>
        <v>0</v>
      </c>
      <c r="M273" s="75">
        <v>0</v>
      </c>
      <c r="N273" s="76">
        <v>0</v>
      </c>
    </row>
    <row r="274" spans="1:14" ht="15.75" customHeight="1">
      <c r="A274" s="156">
        <v>2980</v>
      </c>
      <c r="B274" s="160" t="s">
        <v>41</v>
      </c>
      <c r="C274" s="161">
        <v>8</v>
      </c>
      <c r="D274" s="161">
        <v>0</v>
      </c>
      <c r="E274" s="164" t="s">
        <v>550</v>
      </c>
      <c r="F274" s="75">
        <f>SUM(F276)</f>
        <v>0</v>
      </c>
      <c r="G274" s="75">
        <f aca="true" t="shared" si="81" ref="G274:N274">SUM(G276)</f>
        <v>0</v>
      </c>
      <c r="H274" s="75">
        <f t="shared" si="81"/>
        <v>0</v>
      </c>
      <c r="I274" s="75">
        <f t="shared" si="81"/>
        <v>0</v>
      </c>
      <c r="J274" s="75">
        <f t="shared" si="81"/>
        <v>0</v>
      </c>
      <c r="K274" s="75">
        <f t="shared" si="81"/>
        <v>0</v>
      </c>
      <c r="L274" s="75">
        <f t="shared" si="81"/>
        <v>0</v>
      </c>
      <c r="M274" s="75">
        <f t="shared" si="81"/>
        <v>0</v>
      </c>
      <c r="N274" s="76">
        <f t="shared" si="81"/>
        <v>0</v>
      </c>
    </row>
    <row r="275" spans="1:14" s="163" customFormat="1" ht="15" customHeight="1">
      <c r="A275" s="156"/>
      <c r="B275" s="160"/>
      <c r="C275" s="161"/>
      <c r="D275" s="161"/>
      <c r="E275" s="162" t="s">
        <v>398</v>
      </c>
      <c r="F275" s="75"/>
      <c r="G275" s="75"/>
      <c r="H275" s="75"/>
      <c r="I275" s="75"/>
      <c r="J275" s="75"/>
      <c r="K275" s="75"/>
      <c r="L275" s="75"/>
      <c r="M275" s="75"/>
      <c r="N275" s="76"/>
    </row>
    <row r="276" spans="1:14" ht="23.25" customHeight="1">
      <c r="A276" s="156">
        <v>2981</v>
      </c>
      <c r="B276" s="160" t="s">
        <v>41</v>
      </c>
      <c r="C276" s="161">
        <v>8</v>
      </c>
      <c r="D276" s="161">
        <v>1</v>
      </c>
      <c r="E276" s="162" t="s">
        <v>550</v>
      </c>
      <c r="F276" s="75">
        <f>SUM(G276:H276)</f>
        <v>0</v>
      </c>
      <c r="G276" s="75">
        <v>0</v>
      </c>
      <c r="H276" s="75">
        <v>0</v>
      </c>
      <c r="I276" s="75">
        <f>SUM(J276:K276)</f>
        <v>0</v>
      </c>
      <c r="J276" s="75">
        <v>0</v>
      </c>
      <c r="K276" s="75">
        <v>0</v>
      </c>
      <c r="L276" s="75">
        <f>SUM(M276:N276)</f>
        <v>0</v>
      </c>
      <c r="M276" s="75">
        <v>0</v>
      </c>
      <c r="N276" s="76">
        <v>0</v>
      </c>
    </row>
    <row r="277" spans="1:14" s="166" customFormat="1" ht="44.25" customHeight="1">
      <c r="A277" s="165">
        <v>3000</v>
      </c>
      <c r="B277" s="157" t="s">
        <v>47</v>
      </c>
      <c r="C277" s="158">
        <v>0</v>
      </c>
      <c r="D277" s="158">
        <v>0</v>
      </c>
      <c r="E277" s="154" t="s">
        <v>551</v>
      </c>
      <c r="F277" s="91">
        <f>SUM(F279,F283,F286,F289,F292,F295,F298,F301,F305)</f>
        <v>2364815</v>
      </c>
      <c r="G277" s="91">
        <f aca="true" t="shared" si="82" ref="G277:N277">SUM(G279,G283,G286,G289,G292,G295,G298,G301,G305)</f>
        <v>2363428.4</v>
      </c>
      <c r="H277" s="91">
        <f t="shared" si="82"/>
        <v>1386.6</v>
      </c>
      <c r="I277" s="91">
        <f t="shared" si="82"/>
        <v>2371011.3</v>
      </c>
      <c r="J277" s="91">
        <f t="shared" si="82"/>
        <v>2369924.7</v>
      </c>
      <c r="K277" s="91">
        <f t="shared" si="82"/>
        <v>1086.6</v>
      </c>
      <c r="L277" s="91">
        <f t="shared" si="82"/>
        <v>69720.747</v>
      </c>
      <c r="M277" s="91">
        <f t="shared" si="82"/>
        <v>69720.747</v>
      </c>
      <c r="N277" s="92">
        <f t="shared" si="82"/>
        <v>0</v>
      </c>
    </row>
    <row r="278" spans="1:14" ht="19.5" customHeight="1">
      <c r="A278" s="156"/>
      <c r="B278" s="160"/>
      <c r="C278" s="161"/>
      <c r="D278" s="161"/>
      <c r="E278" s="162" t="s">
        <v>268</v>
      </c>
      <c r="F278" s="75"/>
      <c r="G278" s="75"/>
      <c r="H278" s="75"/>
      <c r="I278" s="75"/>
      <c r="J278" s="75"/>
      <c r="K278" s="75"/>
      <c r="L278" s="75"/>
      <c r="M278" s="75"/>
      <c r="N278" s="76"/>
    </row>
    <row r="279" spans="1:14" ht="18" customHeight="1">
      <c r="A279" s="156">
        <v>3010</v>
      </c>
      <c r="B279" s="160" t="s">
        <v>47</v>
      </c>
      <c r="C279" s="161">
        <v>1</v>
      </c>
      <c r="D279" s="161">
        <v>0</v>
      </c>
      <c r="E279" s="164" t="s">
        <v>552</v>
      </c>
      <c r="F279" s="75">
        <f>SUM(F281:F282)</f>
        <v>0</v>
      </c>
      <c r="G279" s="75">
        <f aca="true" t="shared" si="83" ref="G279:N279">SUM(G281:G282)</f>
        <v>0</v>
      </c>
      <c r="H279" s="75">
        <f t="shared" si="83"/>
        <v>0</v>
      </c>
      <c r="I279" s="75">
        <f t="shared" si="83"/>
        <v>0</v>
      </c>
      <c r="J279" s="75">
        <f t="shared" si="83"/>
        <v>0</v>
      </c>
      <c r="K279" s="75">
        <f t="shared" si="83"/>
        <v>0</v>
      </c>
      <c r="L279" s="75">
        <f t="shared" si="83"/>
        <v>0</v>
      </c>
      <c r="M279" s="75">
        <f t="shared" si="83"/>
        <v>0</v>
      </c>
      <c r="N279" s="76">
        <f t="shared" si="83"/>
        <v>0</v>
      </c>
    </row>
    <row r="280" spans="1:14" s="163" customFormat="1" ht="16.5" customHeight="1">
      <c r="A280" s="156"/>
      <c r="B280" s="160"/>
      <c r="C280" s="161"/>
      <c r="D280" s="161"/>
      <c r="E280" s="162" t="s">
        <v>398</v>
      </c>
      <c r="F280" s="75"/>
      <c r="G280" s="75"/>
      <c r="H280" s="75"/>
      <c r="I280" s="75"/>
      <c r="J280" s="75"/>
      <c r="K280" s="75"/>
      <c r="L280" s="75"/>
      <c r="M280" s="75"/>
      <c r="N280" s="76"/>
    </row>
    <row r="281" spans="1:14" ht="18.75" customHeight="1">
      <c r="A281" s="156">
        <v>3011</v>
      </c>
      <c r="B281" s="160" t="s">
        <v>47</v>
      </c>
      <c r="C281" s="161">
        <v>1</v>
      </c>
      <c r="D281" s="161">
        <v>1</v>
      </c>
      <c r="E281" s="162" t="s">
        <v>553</v>
      </c>
      <c r="F281" s="75">
        <f>SUM(G281:H281)</f>
        <v>0</v>
      </c>
      <c r="G281" s="75">
        <v>0</v>
      </c>
      <c r="H281" s="75">
        <v>0</v>
      </c>
      <c r="I281" s="75">
        <f>SUM(J281:K281)</f>
        <v>0</v>
      </c>
      <c r="J281" s="75">
        <v>0</v>
      </c>
      <c r="K281" s="75">
        <v>0</v>
      </c>
      <c r="L281" s="75">
        <f>SUM(M281:N281)</f>
        <v>0</v>
      </c>
      <c r="M281" s="75">
        <v>0</v>
      </c>
      <c r="N281" s="76">
        <v>0</v>
      </c>
    </row>
    <row r="282" spans="1:14" ht="17.25" customHeight="1">
      <c r="A282" s="156">
        <v>3012</v>
      </c>
      <c r="B282" s="160" t="s">
        <v>47</v>
      </c>
      <c r="C282" s="161">
        <v>1</v>
      </c>
      <c r="D282" s="161">
        <v>2</v>
      </c>
      <c r="E282" s="162" t="s">
        <v>554</v>
      </c>
      <c r="F282" s="75">
        <f>SUM(G282:H282)</f>
        <v>0</v>
      </c>
      <c r="G282" s="75">
        <v>0</v>
      </c>
      <c r="H282" s="75">
        <v>0</v>
      </c>
      <c r="I282" s="75">
        <f>SUM(J282:K282)</f>
        <v>0</v>
      </c>
      <c r="J282" s="75">
        <v>0</v>
      </c>
      <c r="K282" s="75">
        <v>0</v>
      </c>
      <c r="L282" s="75">
        <f>SUM(M282:N282)</f>
        <v>0</v>
      </c>
      <c r="M282" s="75">
        <v>0</v>
      </c>
      <c r="N282" s="76">
        <v>0</v>
      </c>
    </row>
    <row r="283" spans="1:14" ht="15" customHeight="1">
      <c r="A283" s="156">
        <v>3020</v>
      </c>
      <c r="B283" s="160" t="s">
        <v>47</v>
      </c>
      <c r="C283" s="161">
        <v>2</v>
      </c>
      <c r="D283" s="161">
        <v>0</v>
      </c>
      <c r="E283" s="164" t="s">
        <v>555</v>
      </c>
      <c r="F283" s="75">
        <f>SUM(F285)</f>
        <v>0</v>
      </c>
      <c r="G283" s="75">
        <f aca="true" t="shared" si="84" ref="G283:N283">SUM(G285)</f>
        <v>0</v>
      </c>
      <c r="H283" s="75">
        <f t="shared" si="84"/>
        <v>0</v>
      </c>
      <c r="I283" s="75">
        <f t="shared" si="84"/>
        <v>0</v>
      </c>
      <c r="J283" s="75">
        <f t="shared" si="84"/>
        <v>0</v>
      </c>
      <c r="K283" s="75">
        <f t="shared" si="84"/>
        <v>0</v>
      </c>
      <c r="L283" s="75">
        <f t="shared" si="84"/>
        <v>0</v>
      </c>
      <c r="M283" s="75">
        <f t="shared" si="84"/>
        <v>0</v>
      </c>
      <c r="N283" s="76">
        <f t="shared" si="84"/>
        <v>0</v>
      </c>
    </row>
    <row r="284" spans="1:14" s="163" customFormat="1" ht="10.5" customHeight="1">
      <c r="A284" s="156"/>
      <c r="B284" s="160"/>
      <c r="C284" s="161"/>
      <c r="D284" s="161"/>
      <c r="E284" s="162" t="s">
        <v>398</v>
      </c>
      <c r="F284" s="75"/>
      <c r="G284" s="75"/>
      <c r="H284" s="75"/>
      <c r="I284" s="75"/>
      <c r="J284" s="75"/>
      <c r="K284" s="75"/>
      <c r="L284" s="75"/>
      <c r="M284" s="75"/>
      <c r="N284" s="76"/>
    </row>
    <row r="285" spans="1:14" ht="15.75" customHeight="1">
      <c r="A285" s="156">
        <v>3021</v>
      </c>
      <c r="B285" s="160" t="s">
        <v>47</v>
      </c>
      <c r="C285" s="161">
        <v>2</v>
      </c>
      <c r="D285" s="161">
        <v>1</v>
      </c>
      <c r="E285" s="162" t="s">
        <v>555</v>
      </c>
      <c r="F285" s="75">
        <f>SUM(G285:H285)</f>
        <v>0</v>
      </c>
      <c r="G285" s="75">
        <v>0</v>
      </c>
      <c r="H285" s="75">
        <v>0</v>
      </c>
      <c r="I285" s="75">
        <f>SUM(J285:K285)</f>
        <v>0</v>
      </c>
      <c r="J285" s="75">
        <v>0</v>
      </c>
      <c r="K285" s="75">
        <v>0</v>
      </c>
      <c r="L285" s="75">
        <f>SUM(M285:N285)</f>
        <v>0</v>
      </c>
      <c r="M285" s="75">
        <v>0</v>
      </c>
      <c r="N285" s="76">
        <v>0</v>
      </c>
    </row>
    <row r="286" spans="1:14" ht="14.25" customHeight="1">
      <c r="A286" s="156">
        <v>3030</v>
      </c>
      <c r="B286" s="160" t="s">
        <v>47</v>
      </c>
      <c r="C286" s="161">
        <v>3</v>
      </c>
      <c r="D286" s="161">
        <v>0</v>
      </c>
      <c r="E286" s="164" t="s">
        <v>556</v>
      </c>
      <c r="F286" s="75">
        <f>SUM(F288)</f>
        <v>0</v>
      </c>
      <c r="G286" s="75">
        <f aca="true" t="shared" si="85" ref="G286:N286">SUM(G288)</f>
        <v>0</v>
      </c>
      <c r="H286" s="75">
        <f t="shared" si="85"/>
        <v>0</v>
      </c>
      <c r="I286" s="75">
        <f t="shared" si="85"/>
        <v>0</v>
      </c>
      <c r="J286" s="75">
        <f t="shared" si="85"/>
        <v>0</v>
      </c>
      <c r="K286" s="75">
        <f t="shared" si="85"/>
        <v>0</v>
      </c>
      <c r="L286" s="75">
        <f t="shared" si="85"/>
        <v>0</v>
      </c>
      <c r="M286" s="75">
        <f t="shared" si="85"/>
        <v>0</v>
      </c>
      <c r="N286" s="76">
        <f t="shared" si="85"/>
        <v>0</v>
      </c>
    </row>
    <row r="287" spans="1:14" s="163" customFormat="1" ht="17.25">
      <c r="A287" s="156"/>
      <c r="B287" s="160"/>
      <c r="C287" s="161"/>
      <c r="D287" s="161"/>
      <c r="E287" s="162" t="s">
        <v>398</v>
      </c>
      <c r="F287" s="75"/>
      <c r="G287" s="75"/>
      <c r="H287" s="75"/>
      <c r="I287" s="75"/>
      <c r="J287" s="75"/>
      <c r="K287" s="75"/>
      <c r="L287" s="75"/>
      <c r="M287" s="75"/>
      <c r="N287" s="76"/>
    </row>
    <row r="288" spans="1:14" s="163" customFormat="1" ht="17.25">
      <c r="A288" s="156">
        <v>3031</v>
      </c>
      <c r="B288" s="160" t="s">
        <v>47</v>
      </c>
      <c r="C288" s="161">
        <v>3</v>
      </c>
      <c r="D288" s="161" t="s">
        <v>13</v>
      </c>
      <c r="E288" s="162" t="s">
        <v>556</v>
      </c>
      <c r="F288" s="75">
        <f>SUM(G288:H288)</f>
        <v>0</v>
      </c>
      <c r="G288" s="75">
        <v>0</v>
      </c>
      <c r="H288" s="75">
        <v>0</v>
      </c>
      <c r="I288" s="75">
        <f>SUM(J288:K288)</f>
        <v>0</v>
      </c>
      <c r="J288" s="75">
        <v>0</v>
      </c>
      <c r="K288" s="75">
        <v>0</v>
      </c>
      <c r="L288" s="75">
        <f>SUM(M288:N288)</f>
        <v>0</v>
      </c>
      <c r="M288" s="75">
        <v>0</v>
      </c>
      <c r="N288" s="76">
        <v>0</v>
      </c>
    </row>
    <row r="289" spans="1:14" ht="18" customHeight="1">
      <c r="A289" s="156">
        <v>3040</v>
      </c>
      <c r="B289" s="160" t="s">
        <v>47</v>
      </c>
      <c r="C289" s="161">
        <v>4</v>
      </c>
      <c r="D289" s="161">
        <v>0</v>
      </c>
      <c r="E289" s="164" t="s">
        <v>557</v>
      </c>
      <c r="F289" s="75">
        <f>SUM(F291)</f>
        <v>0</v>
      </c>
      <c r="G289" s="75">
        <f aca="true" t="shared" si="86" ref="G289:N289">SUM(G291)</f>
        <v>0</v>
      </c>
      <c r="H289" s="75">
        <f t="shared" si="86"/>
        <v>0</v>
      </c>
      <c r="I289" s="75">
        <f t="shared" si="86"/>
        <v>0</v>
      </c>
      <c r="J289" s="75">
        <f t="shared" si="86"/>
        <v>0</v>
      </c>
      <c r="K289" s="75">
        <f t="shared" si="86"/>
        <v>0</v>
      </c>
      <c r="L289" s="75">
        <f t="shared" si="86"/>
        <v>0</v>
      </c>
      <c r="M289" s="75">
        <f t="shared" si="86"/>
        <v>0</v>
      </c>
      <c r="N289" s="76">
        <f t="shared" si="86"/>
        <v>0</v>
      </c>
    </row>
    <row r="290" spans="1:14" s="163" customFormat="1" ht="10.5" customHeight="1">
      <c r="A290" s="156"/>
      <c r="B290" s="160"/>
      <c r="C290" s="161"/>
      <c r="D290" s="161"/>
      <c r="E290" s="162" t="s">
        <v>398</v>
      </c>
      <c r="F290" s="75"/>
      <c r="G290" s="75"/>
      <c r="H290" s="75"/>
      <c r="I290" s="75"/>
      <c r="J290" s="75"/>
      <c r="K290" s="75"/>
      <c r="L290" s="75"/>
      <c r="M290" s="75"/>
      <c r="N290" s="76"/>
    </row>
    <row r="291" spans="1:14" ht="16.5" customHeight="1">
      <c r="A291" s="156">
        <v>3041</v>
      </c>
      <c r="B291" s="160" t="s">
        <v>47</v>
      </c>
      <c r="C291" s="161">
        <v>4</v>
      </c>
      <c r="D291" s="161">
        <v>1</v>
      </c>
      <c r="E291" s="162" t="s">
        <v>557</v>
      </c>
      <c r="F291" s="75">
        <f>SUM(G291:H291)</f>
        <v>0</v>
      </c>
      <c r="G291" s="75">
        <v>0</v>
      </c>
      <c r="H291" s="75">
        <v>0</v>
      </c>
      <c r="I291" s="75">
        <f>SUM(J291:K291)</f>
        <v>0</v>
      </c>
      <c r="J291" s="75">
        <v>0</v>
      </c>
      <c r="K291" s="75">
        <v>0</v>
      </c>
      <c r="L291" s="75">
        <f>SUM(M291:N291)</f>
        <v>0</v>
      </c>
      <c r="M291" s="75">
        <v>0</v>
      </c>
      <c r="N291" s="76">
        <v>0</v>
      </c>
    </row>
    <row r="292" spans="1:14" ht="12" customHeight="1">
      <c r="A292" s="156">
        <v>3050</v>
      </c>
      <c r="B292" s="160" t="s">
        <v>47</v>
      </c>
      <c r="C292" s="161">
        <v>5</v>
      </c>
      <c r="D292" s="161">
        <v>0</v>
      </c>
      <c r="E292" s="164" t="s">
        <v>558</v>
      </c>
      <c r="F292" s="75">
        <f>SUM(F294)</f>
        <v>0</v>
      </c>
      <c r="G292" s="75">
        <f aca="true" t="shared" si="87" ref="G292:N292">SUM(G294)</f>
        <v>0</v>
      </c>
      <c r="H292" s="75">
        <f t="shared" si="87"/>
        <v>0</v>
      </c>
      <c r="I292" s="75">
        <f t="shared" si="87"/>
        <v>0</v>
      </c>
      <c r="J292" s="75">
        <f t="shared" si="87"/>
        <v>0</v>
      </c>
      <c r="K292" s="75">
        <f t="shared" si="87"/>
        <v>0</v>
      </c>
      <c r="L292" s="75">
        <f t="shared" si="87"/>
        <v>0</v>
      </c>
      <c r="M292" s="75">
        <f t="shared" si="87"/>
        <v>0</v>
      </c>
      <c r="N292" s="76">
        <f t="shared" si="87"/>
        <v>0</v>
      </c>
    </row>
    <row r="293" spans="1:14" s="163" customFormat="1" ht="10.5" customHeight="1">
      <c r="A293" s="156"/>
      <c r="B293" s="160"/>
      <c r="C293" s="161"/>
      <c r="D293" s="161"/>
      <c r="E293" s="162" t="s">
        <v>398</v>
      </c>
      <c r="F293" s="75"/>
      <c r="G293" s="75"/>
      <c r="H293" s="75"/>
      <c r="I293" s="75"/>
      <c r="J293" s="75"/>
      <c r="K293" s="75"/>
      <c r="L293" s="75"/>
      <c r="M293" s="75"/>
      <c r="N293" s="76"/>
    </row>
    <row r="294" spans="1:14" ht="15.75" customHeight="1">
      <c r="A294" s="156">
        <v>3051</v>
      </c>
      <c r="B294" s="160" t="s">
        <v>47</v>
      </c>
      <c r="C294" s="161">
        <v>5</v>
      </c>
      <c r="D294" s="161">
        <v>1</v>
      </c>
      <c r="E294" s="162" t="s">
        <v>558</v>
      </c>
      <c r="F294" s="75">
        <f>SUM(G294:H294)</f>
        <v>0</v>
      </c>
      <c r="G294" s="75">
        <v>0</v>
      </c>
      <c r="H294" s="75">
        <v>0</v>
      </c>
      <c r="I294" s="75">
        <f>SUM(J294:K294)</f>
        <v>0</v>
      </c>
      <c r="J294" s="75">
        <v>0</v>
      </c>
      <c r="K294" s="75">
        <v>0</v>
      </c>
      <c r="L294" s="75">
        <f>SUM(M294:N294)</f>
        <v>0</v>
      </c>
      <c r="M294" s="75">
        <v>0</v>
      </c>
      <c r="N294" s="76">
        <v>0</v>
      </c>
    </row>
    <row r="295" spans="1:14" ht="16.5" customHeight="1">
      <c r="A295" s="156">
        <v>3060</v>
      </c>
      <c r="B295" s="160" t="s">
        <v>47</v>
      </c>
      <c r="C295" s="161">
        <v>6</v>
      </c>
      <c r="D295" s="161">
        <v>0</v>
      </c>
      <c r="E295" s="164" t="s">
        <v>559</v>
      </c>
      <c r="F295" s="75">
        <f>SUM(F297)</f>
        <v>0</v>
      </c>
      <c r="G295" s="75">
        <f aca="true" t="shared" si="88" ref="G295:N295">SUM(G297)</f>
        <v>0</v>
      </c>
      <c r="H295" s="75">
        <f t="shared" si="88"/>
        <v>0</v>
      </c>
      <c r="I295" s="75">
        <f t="shared" si="88"/>
        <v>0</v>
      </c>
      <c r="J295" s="75">
        <f t="shared" si="88"/>
        <v>0</v>
      </c>
      <c r="K295" s="75">
        <f t="shared" si="88"/>
        <v>0</v>
      </c>
      <c r="L295" s="75">
        <f t="shared" si="88"/>
        <v>0</v>
      </c>
      <c r="M295" s="75">
        <f t="shared" si="88"/>
        <v>0</v>
      </c>
      <c r="N295" s="76">
        <f t="shared" si="88"/>
        <v>0</v>
      </c>
    </row>
    <row r="296" spans="1:14" s="163" customFormat="1" ht="10.5" customHeight="1">
      <c r="A296" s="156"/>
      <c r="B296" s="160"/>
      <c r="C296" s="161"/>
      <c r="D296" s="161"/>
      <c r="E296" s="162" t="s">
        <v>398</v>
      </c>
      <c r="F296" s="75"/>
      <c r="G296" s="75"/>
      <c r="H296" s="75"/>
      <c r="I296" s="75"/>
      <c r="J296" s="75"/>
      <c r="K296" s="75"/>
      <c r="L296" s="75"/>
      <c r="M296" s="75"/>
      <c r="N296" s="76"/>
    </row>
    <row r="297" spans="1:14" ht="15.75" customHeight="1">
      <c r="A297" s="156">
        <v>3061</v>
      </c>
      <c r="B297" s="160" t="s">
        <v>47</v>
      </c>
      <c r="C297" s="161">
        <v>6</v>
      </c>
      <c r="D297" s="161">
        <v>1</v>
      </c>
      <c r="E297" s="162" t="s">
        <v>559</v>
      </c>
      <c r="F297" s="75">
        <f>SUM(G297:H297)</f>
        <v>0</v>
      </c>
      <c r="G297" s="75">
        <v>0</v>
      </c>
      <c r="H297" s="75">
        <v>0</v>
      </c>
      <c r="I297" s="75">
        <f>SUM(J297:K297)</f>
        <v>0</v>
      </c>
      <c r="J297" s="75">
        <v>0</v>
      </c>
      <c r="K297" s="75">
        <v>0</v>
      </c>
      <c r="L297" s="75">
        <f>SUM(M297:N297)</f>
        <v>0</v>
      </c>
      <c r="M297" s="75">
        <v>0</v>
      </c>
      <c r="N297" s="76">
        <v>0</v>
      </c>
    </row>
    <row r="298" spans="1:14" ht="26.25" customHeight="1">
      <c r="A298" s="156">
        <v>3070</v>
      </c>
      <c r="B298" s="160" t="s">
        <v>47</v>
      </c>
      <c r="C298" s="161">
        <v>7</v>
      </c>
      <c r="D298" s="161">
        <v>0</v>
      </c>
      <c r="E298" s="164" t="s">
        <v>560</v>
      </c>
      <c r="F298" s="75">
        <f>SUM(F300)</f>
        <v>586723</v>
      </c>
      <c r="G298" s="75">
        <f aca="true" t="shared" si="89" ref="G298:N298">SUM(G300)</f>
        <v>586723</v>
      </c>
      <c r="H298" s="75">
        <f t="shared" si="89"/>
        <v>0</v>
      </c>
      <c r="I298" s="75">
        <f t="shared" si="89"/>
        <v>630723</v>
      </c>
      <c r="J298" s="75">
        <f t="shared" si="89"/>
        <v>630723</v>
      </c>
      <c r="K298" s="75">
        <f t="shared" si="89"/>
        <v>0</v>
      </c>
      <c r="L298" s="75">
        <f t="shared" si="89"/>
        <v>6512.7</v>
      </c>
      <c r="M298" s="75">
        <f t="shared" si="89"/>
        <v>6512.7</v>
      </c>
      <c r="N298" s="76">
        <f t="shared" si="89"/>
        <v>0</v>
      </c>
    </row>
    <row r="299" spans="1:14" s="163" customFormat="1" ht="10.5" customHeight="1">
      <c r="A299" s="156"/>
      <c r="B299" s="160"/>
      <c r="C299" s="161"/>
      <c r="D299" s="161"/>
      <c r="E299" s="162" t="s">
        <v>398</v>
      </c>
      <c r="F299" s="75"/>
      <c r="G299" s="75"/>
      <c r="H299" s="75"/>
      <c r="I299" s="75"/>
      <c r="J299" s="75"/>
      <c r="K299" s="75"/>
      <c r="L299" s="75"/>
      <c r="M299" s="75"/>
      <c r="N299" s="76"/>
    </row>
    <row r="300" spans="1:14" ht="25.5" customHeight="1">
      <c r="A300" s="156">
        <v>3071</v>
      </c>
      <c r="B300" s="160" t="s">
        <v>47</v>
      </c>
      <c r="C300" s="161">
        <v>7</v>
      </c>
      <c r="D300" s="161">
        <v>1</v>
      </c>
      <c r="E300" s="162" t="s">
        <v>560</v>
      </c>
      <c r="F300" s="75">
        <f>SUM(G300:H300)</f>
        <v>586723</v>
      </c>
      <c r="G300" s="75">
        <v>586723</v>
      </c>
      <c r="H300" s="75">
        <v>0</v>
      </c>
      <c r="I300" s="75">
        <f>SUM(J300:K300)</f>
        <v>630723</v>
      </c>
      <c r="J300" s="75">
        <v>630723</v>
      </c>
      <c r="K300" s="75">
        <v>0</v>
      </c>
      <c r="L300" s="75">
        <f>SUM(M300:N300)</f>
        <v>6512.7</v>
      </c>
      <c r="M300" s="75">
        <v>6512.7</v>
      </c>
      <c r="N300" s="76">
        <v>0</v>
      </c>
    </row>
    <row r="301" spans="1:14" ht="27" customHeight="1">
      <c r="A301" s="156">
        <v>3080</v>
      </c>
      <c r="B301" s="160" t="s">
        <v>47</v>
      </c>
      <c r="C301" s="161">
        <v>8</v>
      </c>
      <c r="D301" s="161">
        <v>0</v>
      </c>
      <c r="E301" s="164" t="s">
        <v>561</v>
      </c>
      <c r="F301" s="75">
        <f>SUM(F303)</f>
        <v>0</v>
      </c>
      <c r="G301" s="75">
        <f aca="true" t="shared" si="90" ref="G301:N301">SUM(G303)</f>
        <v>0</v>
      </c>
      <c r="H301" s="75">
        <f t="shared" si="90"/>
        <v>0</v>
      </c>
      <c r="I301" s="75">
        <f t="shared" si="90"/>
        <v>0</v>
      </c>
      <c r="J301" s="75">
        <f t="shared" si="90"/>
        <v>0</v>
      </c>
      <c r="K301" s="75">
        <f t="shared" si="90"/>
        <v>0</v>
      </c>
      <c r="L301" s="75">
        <f t="shared" si="90"/>
        <v>0</v>
      </c>
      <c r="M301" s="75">
        <f t="shared" si="90"/>
        <v>0</v>
      </c>
      <c r="N301" s="76">
        <f t="shared" si="90"/>
        <v>0</v>
      </c>
    </row>
    <row r="302" spans="1:14" s="163" customFormat="1" ht="21.75" customHeight="1">
      <c r="A302" s="156"/>
      <c r="B302" s="160"/>
      <c r="C302" s="161"/>
      <c r="D302" s="161"/>
      <c r="E302" s="162" t="s">
        <v>398</v>
      </c>
      <c r="F302" s="75"/>
      <c r="G302" s="75"/>
      <c r="H302" s="75"/>
      <c r="I302" s="75"/>
      <c r="J302" s="75"/>
      <c r="K302" s="75"/>
      <c r="L302" s="75"/>
      <c r="M302" s="75"/>
      <c r="N302" s="76"/>
    </row>
    <row r="303" spans="1:14" ht="30" customHeight="1">
      <c r="A303" s="156">
        <v>3081</v>
      </c>
      <c r="B303" s="160" t="s">
        <v>47</v>
      </c>
      <c r="C303" s="161">
        <v>8</v>
      </c>
      <c r="D303" s="161">
        <v>1</v>
      </c>
      <c r="E303" s="162" t="s">
        <v>561</v>
      </c>
      <c r="F303" s="75">
        <f>SUM(G303:H303)</f>
        <v>0</v>
      </c>
      <c r="G303" s="75">
        <v>0</v>
      </c>
      <c r="H303" s="75">
        <v>0</v>
      </c>
      <c r="I303" s="75">
        <f>SUM(J303:K303)</f>
        <v>0</v>
      </c>
      <c r="J303" s="75">
        <v>0</v>
      </c>
      <c r="K303" s="75">
        <v>0</v>
      </c>
      <c r="L303" s="75">
        <f>SUM(M303:N303)</f>
        <v>0</v>
      </c>
      <c r="M303" s="75">
        <v>0</v>
      </c>
      <c r="N303" s="76">
        <v>0</v>
      </c>
    </row>
    <row r="304" spans="1:14" s="163" customFormat="1" ht="10.5" customHeight="1">
      <c r="A304" s="156"/>
      <c r="B304" s="160"/>
      <c r="C304" s="161"/>
      <c r="D304" s="161"/>
      <c r="E304" s="162" t="s">
        <v>398</v>
      </c>
      <c r="F304" s="75"/>
      <c r="G304" s="75"/>
      <c r="H304" s="75"/>
      <c r="I304" s="75"/>
      <c r="J304" s="75"/>
      <c r="K304" s="75"/>
      <c r="L304" s="75"/>
      <c r="M304" s="75"/>
      <c r="N304" s="76"/>
    </row>
    <row r="305" spans="1:14" ht="25.5" customHeight="1">
      <c r="A305" s="156">
        <v>3090</v>
      </c>
      <c r="B305" s="160" t="s">
        <v>47</v>
      </c>
      <c r="C305" s="161">
        <v>9</v>
      </c>
      <c r="D305" s="161">
        <v>0</v>
      </c>
      <c r="E305" s="164" t="s">
        <v>562</v>
      </c>
      <c r="F305" s="75">
        <f>SUM(F307:F308)</f>
        <v>1778092</v>
      </c>
      <c r="G305" s="75">
        <f aca="true" t="shared" si="91" ref="G305:N305">SUM(G307:G308)</f>
        <v>1776705.4</v>
      </c>
      <c r="H305" s="75">
        <f t="shared" si="91"/>
        <v>1386.6</v>
      </c>
      <c r="I305" s="75">
        <f t="shared" si="91"/>
        <v>1740288.3</v>
      </c>
      <c r="J305" s="75">
        <f t="shared" si="91"/>
        <v>1739201.7000000002</v>
      </c>
      <c r="K305" s="75">
        <f t="shared" si="91"/>
        <v>1086.6</v>
      </c>
      <c r="L305" s="75">
        <f t="shared" si="91"/>
        <v>63208.047</v>
      </c>
      <c r="M305" s="75">
        <f t="shared" si="91"/>
        <v>63208.047</v>
      </c>
      <c r="N305" s="76">
        <f t="shared" si="91"/>
        <v>0</v>
      </c>
    </row>
    <row r="306" spans="1:14" s="163" customFormat="1" ht="20.25" customHeight="1">
      <c r="A306" s="156"/>
      <c r="B306" s="160"/>
      <c r="C306" s="161"/>
      <c r="D306" s="161"/>
      <c r="E306" s="162" t="s">
        <v>398</v>
      </c>
      <c r="F306" s="75"/>
      <c r="G306" s="75"/>
      <c r="H306" s="75"/>
      <c r="I306" s="75"/>
      <c r="J306" s="75"/>
      <c r="K306" s="75"/>
      <c r="L306" s="75"/>
      <c r="M306" s="75"/>
      <c r="N306" s="76"/>
    </row>
    <row r="307" spans="1:14" ht="20.25" customHeight="1">
      <c r="A307" s="156">
        <v>3091</v>
      </c>
      <c r="B307" s="160" t="s">
        <v>47</v>
      </c>
      <c r="C307" s="161">
        <v>9</v>
      </c>
      <c r="D307" s="161">
        <v>1</v>
      </c>
      <c r="E307" s="162" t="s">
        <v>562</v>
      </c>
      <c r="F307" s="75">
        <f>SUM(G307:H307)</f>
        <v>361962.5</v>
      </c>
      <c r="G307" s="75">
        <v>360575.9</v>
      </c>
      <c r="H307" s="75">
        <v>1386.6</v>
      </c>
      <c r="I307" s="75">
        <f>SUM(J307:K307)</f>
        <v>361962.5</v>
      </c>
      <c r="J307" s="75">
        <v>360875.9</v>
      </c>
      <c r="K307" s="75">
        <v>1086.6</v>
      </c>
      <c r="L307" s="75">
        <f>SUM(M307:N307)</f>
        <v>53428.543</v>
      </c>
      <c r="M307" s="75">
        <v>53428.543</v>
      </c>
      <c r="N307" s="76">
        <v>0</v>
      </c>
    </row>
    <row r="308" spans="1:14" ht="42" customHeight="1">
      <c r="A308" s="156">
        <v>3092</v>
      </c>
      <c r="B308" s="160" t="s">
        <v>47</v>
      </c>
      <c r="C308" s="161">
        <v>9</v>
      </c>
      <c r="D308" s="161">
        <v>2</v>
      </c>
      <c r="E308" s="162" t="s">
        <v>563</v>
      </c>
      <c r="F308" s="75">
        <f>SUM(G308:H308)</f>
        <v>1416129.5</v>
      </c>
      <c r="G308" s="75">
        <v>1416129.5</v>
      </c>
      <c r="H308" s="75">
        <v>0</v>
      </c>
      <c r="I308" s="75">
        <f>SUM(J308:K308)</f>
        <v>1378325.8</v>
      </c>
      <c r="J308" s="75">
        <v>1378325.8</v>
      </c>
      <c r="K308" s="75">
        <v>0</v>
      </c>
      <c r="L308" s="75">
        <f>SUM(M308:N308)</f>
        <v>9779.504</v>
      </c>
      <c r="M308" s="75">
        <v>9779.504</v>
      </c>
      <c r="N308" s="76">
        <v>0</v>
      </c>
    </row>
    <row r="309" spans="1:14" s="166" customFormat="1" ht="32.25" customHeight="1">
      <c r="A309" s="165">
        <v>3100</v>
      </c>
      <c r="B309" s="157" t="s">
        <v>48</v>
      </c>
      <c r="C309" s="158">
        <v>0</v>
      </c>
      <c r="D309" s="158">
        <v>0</v>
      </c>
      <c r="E309" s="170" t="s">
        <v>564</v>
      </c>
      <c r="F309" s="91">
        <f>SUM(F311)</f>
        <v>10447241</v>
      </c>
      <c r="G309" s="91">
        <f aca="true" t="shared" si="92" ref="G309:N309">SUM(G311)</f>
        <v>9328174.6</v>
      </c>
      <c r="H309" s="91">
        <f t="shared" si="92"/>
        <v>1119066.4</v>
      </c>
      <c r="I309" s="91">
        <f t="shared" si="92"/>
        <v>11592962.3</v>
      </c>
      <c r="J309" s="91">
        <f t="shared" si="92"/>
        <v>9864179.2</v>
      </c>
      <c r="K309" s="91">
        <f t="shared" si="92"/>
        <v>1728783.1</v>
      </c>
      <c r="L309" s="91">
        <f t="shared" si="92"/>
        <v>262625.3919</v>
      </c>
      <c r="M309" s="91">
        <f t="shared" si="92"/>
        <v>262625.3919</v>
      </c>
      <c r="N309" s="92">
        <f t="shared" si="92"/>
        <v>0</v>
      </c>
    </row>
    <row r="310" spans="1:14" ht="15" customHeight="1">
      <c r="A310" s="156"/>
      <c r="B310" s="160"/>
      <c r="C310" s="161"/>
      <c r="D310" s="161"/>
      <c r="E310" s="162" t="s">
        <v>268</v>
      </c>
      <c r="F310" s="75"/>
      <c r="G310" s="75"/>
      <c r="H310" s="75"/>
      <c r="I310" s="75"/>
      <c r="J310" s="75"/>
      <c r="K310" s="75"/>
      <c r="L310" s="75"/>
      <c r="M310" s="75"/>
      <c r="N310" s="76"/>
    </row>
    <row r="311" spans="1:14" ht="17.25">
      <c r="A311" s="156">
        <v>3110</v>
      </c>
      <c r="B311" s="160" t="s">
        <v>48</v>
      </c>
      <c r="C311" s="161">
        <v>1</v>
      </c>
      <c r="D311" s="161">
        <v>0</v>
      </c>
      <c r="E311" s="168" t="s">
        <v>565</v>
      </c>
      <c r="F311" s="75">
        <f>SUM(F313)</f>
        <v>10447241</v>
      </c>
      <c r="G311" s="75">
        <f aca="true" t="shared" si="93" ref="G311:N311">SUM(G313)</f>
        <v>9328174.6</v>
      </c>
      <c r="H311" s="75">
        <f t="shared" si="93"/>
        <v>1119066.4</v>
      </c>
      <c r="I311" s="75">
        <f t="shared" si="93"/>
        <v>11592962.3</v>
      </c>
      <c r="J311" s="75">
        <f t="shared" si="93"/>
        <v>9864179.2</v>
      </c>
      <c r="K311" s="75">
        <f t="shared" si="93"/>
        <v>1728783.1</v>
      </c>
      <c r="L311" s="75">
        <f t="shared" si="93"/>
        <v>262625.3919</v>
      </c>
      <c r="M311" s="75">
        <f t="shared" si="93"/>
        <v>262625.3919</v>
      </c>
      <c r="N311" s="76">
        <f t="shared" si="93"/>
        <v>0</v>
      </c>
    </row>
    <row r="312" spans="1:14" s="163" customFormat="1" ht="10.5" customHeight="1">
      <c r="A312" s="156"/>
      <c r="B312" s="160"/>
      <c r="C312" s="161"/>
      <c r="D312" s="161"/>
      <c r="E312" s="162" t="s">
        <v>398</v>
      </c>
      <c r="F312" s="75"/>
      <c r="G312" s="75"/>
      <c r="H312" s="75"/>
      <c r="I312" s="75"/>
      <c r="J312" s="75"/>
      <c r="K312" s="75"/>
      <c r="L312" s="75"/>
      <c r="M312" s="75"/>
      <c r="N312" s="76"/>
    </row>
    <row r="313" spans="1:14" ht="18" thickBot="1">
      <c r="A313" s="171">
        <v>3112</v>
      </c>
      <c r="B313" s="172" t="s">
        <v>48</v>
      </c>
      <c r="C313" s="173">
        <v>1</v>
      </c>
      <c r="D313" s="173">
        <v>2</v>
      </c>
      <c r="E313" s="174" t="s">
        <v>566</v>
      </c>
      <c r="F313" s="118">
        <v>10447241</v>
      </c>
      <c r="G313" s="118">
        <v>9328174.6</v>
      </c>
      <c r="H313" s="118">
        <v>1119066.4</v>
      </c>
      <c r="I313" s="118">
        <v>11592962.3</v>
      </c>
      <c r="J313" s="118">
        <v>9864179.2</v>
      </c>
      <c r="K313" s="118">
        <v>1728783.1</v>
      </c>
      <c r="L313" s="118">
        <v>262625.3919</v>
      </c>
      <c r="M313" s="118">
        <v>262625.3919</v>
      </c>
      <c r="N313" s="120">
        <v>0</v>
      </c>
    </row>
    <row r="314" spans="2:4" ht="17.25">
      <c r="B314" s="176"/>
      <c r="C314" s="177"/>
      <c r="D314" s="178"/>
    </row>
    <row r="315" spans="1:14" s="7" customFormat="1" ht="58.5" customHeight="1">
      <c r="A315" s="374"/>
      <c r="B315" s="375"/>
      <c r="C315" s="375"/>
      <c r="D315" s="375"/>
      <c r="E315" s="375"/>
      <c r="F315" s="375"/>
      <c r="G315" s="375"/>
      <c r="H315" s="375"/>
      <c r="I315" s="375"/>
      <c r="J315" s="375"/>
      <c r="K315" s="375"/>
      <c r="L315" s="375"/>
      <c r="M315" s="43"/>
      <c r="N315" s="43"/>
    </row>
    <row r="316" spans="1:14" s="7" customFormat="1" ht="13.5">
      <c r="A316" s="180"/>
      <c r="B316" s="181"/>
      <c r="C316" s="181"/>
      <c r="D316" s="181"/>
      <c r="E316" s="181"/>
      <c r="F316" s="181"/>
      <c r="G316" s="182"/>
      <c r="H316" s="180"/>
      <c r="I316" s="180"/>
      <c r="J316" s="180"/>
      <c r="K316" s="180"/>
      <c r="L316" s="180"/>
      <c r="M316" s="43"/>
      <c r="N316" s="43"/>
    </row>
    <row r="317" spans="2:4" ht="17.25">
      <c r="B317" s="183"/>
      <c r="C317" s="177"/>
      <c r="D317" s="178"/>
    </row>
    <row r="318" spans="2:5" ht="17.25">
      <c r="B318" s="183"/>
      <c r="C318" s="177"/>
      <c r="D318" s="178"/>
      <c r="E318" s="132"/>
    </row>
    <row r="319" spans="2:4" ht="17.25">
      <c r="B319" s="183"/>
      <c r="C319" s="184"/>
      <c r="D319" s="185"/>
    </row>
  </sheetData>
  <sheetProtection/>
  <protectedRanges>
    <protectedRange sqref="F313:N313" name="Range28"/>
    <protectedRange sqref="H4" name="Range26_1"/>
    <protectedRange sqref="F296:N296 M297:N297 J297:K297 G297:H297 F299:N299 M300:N300 J300:K300 G300:H300 F302:N302 M303:N303 J303:K303 G303:H303 F304:N304" name="Range23_1"/>
    <protectedRange sqref="F272:N272 G273:H273 J273:K273 M273:N273 F275:N275 G276:H276 J276:K276 M276:N276 F278:N278 F280:N280 M281:N282 J281:K282 G281:H282 F284:N284 M285:N285 J285:K285 G285:H285 F287:N287" name="Range21_1"/>
    <protectedRange sqref="F247:N247 F249:N249 G250:H251 J250:K251 M250:N251 F253:N253 G254:H255 J254:K255 M254:N255 F257:N257" name="Range19_1"/>
    <protectedRange sqref="G222:H229 J222:K229 M222:N229 F231:N231 G232:H234 J232:K234 M232:N234" name="Range17_1"/>
    <protectedRange sqref="F201:N201 N202:N205 M201:M205 J202:K205 G202:H205 F207:N207 M208:N208 J208:K208 G208:H208 F210:N210 M211:N211 J211:K211 G211:H211" name="Range15_1"/>
    <protectedRange sqref="F176:N176 M177:N177 J177:K177 G177:H177 F179:N179 M180:N180 J180:K180 G180:H180 F182:N182 G183:H183 J183:K183 M183:N183 F185:N185 M186:N186 J186:K186 G186:H186" name="Range13_1"/>
    <protectedRange sqref="F150:N150 M151:N151 J151:K151 G151:H151 F153:N153 M154:N154 J154:K154 G154:H154 F156:N156 M157:N157 J157:K157 G157:H157 F159:N159 M160:N160 J160:K160 G160:H160" name="Range11_1"/>
    <protectedRange sqref="F127:N127 M128:N128 J128:K128 G128:H128 F130:N130 M131:N134 J131:K134 G131:H134 F136:N136 M137:N137 J137:K137 G137:H137" name="Range9_1"/>
    <protectedRange sqref="G99:H99 J99:K99 M99:N99 G101:N101 M102:N105 J102:K105 G102:H105 G107:H113 J107:K113 M107:N113" name="Range7_1"/>
    <protectedRange sqref="G61:H61 J61:K61 M61:N61 F63:N63 G64:H64 J64:K64 M64:N64 F66:N66 F68:N68 M69:N71 J69:K71 G69:H71 F73:N73 M74:N74 J74:K74 G74:H74 F76:N76 M77:N78 J77:K78 G77:H78 F80:N80" name="Range5_1"/>
    <protectedRange sqref="F31:N31 M32:N32 J32:K32 G32:H32 F34:N34 M35:N35 J35:K35 G35:H35 F37:N37 M38:N38 J38:K38 G38:H38 F40:N40 M41:N41 J41:K41 G41:H41 F43:N43 F45:N45 G46:H47" name="Range3_1"/>
    <protectedRange sqref="F15:N15 F17:N17 M18:N20 J18:K20 G18:H20 F22:N22 M23:N24 J23:K24 G23:H24 F26:N26 G27:H29 J27:K29 M27:N29" name="Range2_1"/>
    <protectedRange sqref="G47:H47 M47:N47 J47:K47 M58:N58 F60:N60 G61 F49:N49 F51:N51 G52:H52 J52:K52 M52:N52 F54:N54 G55:H55 J55:K55 M55:N55 G57:N57 G58:H58 J58:K58" name="Range4_1"/>
    <protectedRange sqref="F80:N80 G81:H81 J81:K81 M81:N81 F83:N83 G84:H84 J84:K84 M84:N84 F86:N86 G87:H87 J87:K87 M87:N87 F92:N92 G93:H93 J93:K93 M93:N93 F95:N95 F97:N97 G98:H98 J98:K98 M98:N98 G89:H90 J89:K90 M89:N90" name="Range6_4"/>
    <protectedRange sqref="F115:N115 M116:N118 J116:K118 G116:H118 F120:N120 M121:N125 J121:K125 G121:H125" name="Range8_1"/>
    <protectedRange sqref="G138:H143 J138:K143 M138:N143 F145:N145 G146:H146 J146:K146 M146:N146 F148:N148" name="Range10_1"/>
    <protectedRange sqref="F162:N162 M163:N163 J163:K163 G163:H163 F165:N165 M166:N166 J166:K166 G166:H166 F168:N168 F170:N170 G171:H171 J171:K171 M171:N171 F173:N173 G174:H174 J174:K174 M174:N174 G176:N176" name="Range12_1"/>
    <protectedRange sqref="F188:N188 M190:N193 J190:K193 G190:H193 F195:N195 M196:N199 J196:K199 G196:H199" name="Range14_1"/>
    <protectedRange sqref="F213:N213 M214:N215 J214:K215 G214:H215 F217:N217 F219:N219 G220:H220 J220:K220 M220:N220" name="Range16_1"/>
    <protectedRange sqref="F236:N236 M237:N239 J237:K239 G237:H239 F241:N241 M242:N242 J242:K242 G242:H242 F244:N244 M245:N245 J245:K245 G245:H245" name="Range18_1"/>
    <protectedRange sqref="G258:H259 J258:K259 M258:N259 G262:H263 J262:K263 M262:N263 F265:N265 F261:N261 G266:H267 J266:K267 M266:N267 F269:N269 G270:H270 J270:K270 M270:N270" name="Range20_1"/>
    <protectedRange sqref="F287:N287 G288:H288 J288:K288 M288:N288 F290:N290 G291:H291 J291:K291 M291:N291 M293:N294 J293:K294 L293 G293:I293 G294:H294" name="Range22_1"/>
    <protectedRange sqref="F306:N306 M307:N308 J307:K308 G307:H308 F310:N310 M312:N313 J312:K313 G312:H313" name="Range24_1"/>
    <protectedRange sqref="F1 G4" name="Range25_1"/>
    <protectedRange sqref="J46:K46 M46:N46" name="Range27"/>
  </protectedRanges>
  <mergeCells count="12">
    <mergeCell ref="B2:N2"/>
    <mergeCell ref="B3:N3"/>
    <mergeCell ref="B4:N4"/>
    <mergeCell ref="A315:L315"/>
    <mergeCell ref="B9:B11"/>
    <mergeCell ref="C9:C11"/>
    <mergeCell ref="D9:D11"/>
    <mergeCell ref="F9:H9"/>
    <mergeCell ref="I9:K9"/>
    <mergeCell ref="L9:N9"/>
    <mergeCell ref="E9:E11"/>
    <mergeCell ref="A9:A11"/>
  </mergeCells>
  <printOptions/>
  <pageMargins left="0.38" right="0.17" top="0.34" bottom="0.45" header="0.17" footer="0.24"/>
  <pageSetup firstPageNumber="7" useFirstPageNumber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8"/>
  <sheetViews>
    <sheetView view="pageBreakPreview" zoomScale="98" zoomScaleSheetLayoutView="98" zoomScalePageLayoutView="0" workbookViewId="0" topLeftCell="D1">
      <selection activeCell="K5" sqref="K5"/>
    </sheetView>
  </sheetViews>
  <sheetFormatPr defaultColWidth="9.140625" defaultRowHeight="12.75"/>
  <cols>
    <col min="1" max="1" width="5.8515625" style="339" customWidth="1"/>
    <col min="2" max="2" width="50.57421875" style="284" customWidth="1"/>
    <col min="3" max="3" width="7.28125" style="352" customWidth="1"/>
    <col min="4" max="4" width="14.8515625" style="284" customWidth="1"/>
    <col min="5" max="5" width="14.421875" style="284" customWidth="1"/>
    <col min="6" max="6" width="14.7109375" style="284" customWidth="1"/>
    <col min="7" max="7" width="14.8515625" style="284" customWidth="1"/>
    <col min="8" max="8" width="14.7109375" style="284" customWidth="1"/>
    <col min="9" max="9" width="13.57421875" style="284" customWidth="1"/>
    <col min="10" max="10" width="14.8515625" style="284" customWidth="1"/>
    <col min="11" max="11" width="16.7109375" style="284" customWidth="1"/>
    <col min="12" max="12" width="12.00390625" style="284" customWidth="1"/>
    <col min="13" max="16384" width="9.140625" style="284" customWidth="1"/>
  </cols>
  <sheetData>
    <row r="1" spans="1:12" s="282" customFormat="1" ht="13.5">
      <c r="A1" s="281" t="s">
        <v>43</v>
      </c>
      <c r="E1" s="283"/>
      <c r="L1" s="43" t="s">
        <v>810</v>
      </c>
    </row>
    <row r="2" spans="1:14" s="7" customFormat="1" ht="17.25">
      <c r="A2" s="123"/>
      <c r="B2" s="388" t="s">
        <v>244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4" s="7" customFormat="1" ht="17.25">
      <c r="A3" s="124"/>
      <c r="B3" s="389" t="s">
        <v>380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3" ht="12.75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285" t="s">
        <v>43</v>
      </c>
    </row>
    <row r="5" spans="1:13" ht="12.75">
      <c r="A5" s="286"/>
      <c r="B5" s="286"/>
      <c r="C5" s="286"/>
      <c r="E5" s="287">
        <v>43832</v>
      </c>
      <c r="F5" s="287">
        <v>43921</v>
      </c>
      <c r="G5" s="288" t="s">
        <v>150</v>
      </c>
      <c r="H5" s="289"/>
      <c r="I5" s="286"/>
      <c r="J5" s="286"/>
      <c r="K5" s="286"/>
      <c r="L5" s="286"/>
      <c r="M5" s="285" t="s">
        <v>43</v>
      </c>
    </row>
    <row r="6" spans="1:13" ht="15" customHeight="1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0"/>
    </row>
    <row r="7" spans="1:12" ht="15">
      <c r="A7" s="292"/>
      <c r="B7" s="293"/>
      <c r="C7" s="293"/>
      <c r="K7" s="294"/>
      <c r="L7" s="295"/>
    </row>
    <row r="8" spans="1:12" ht="15.75" thickBot="1">
      <c r="A8" s="292"/>
      <c r="B8" s="293"/>
      <c r="C8" s="293"/>
      <c r="K8" s="294"/>
      <c r="L8" s="295"/>
    </row>
    <row r="9" spans="1:12" ht="18.75" customHeight="1" thickBot="1">
      <c r="A9" s="407"/>
      <c r="B9" s="403" t="s">
        <v>637</v>
      </c>
      <c r="C9" s="404"/>
      <c r="D9" s="395"/>
      <c r="E9" s="395"/>
      <c r="F9" s="396"/>
      <c r="G9" s="394" t="s">
        <v>638</v>
      </c>
      <c r="H9" s="395"/>
      <c r="I9" s="396"/>
      <c r="J9" s="394" t="s">
        <v>639</v>
      </c>
      <c r="K9" s="395"/>
      <c r="L9" s="396"/>
    </row>
    <row r="10" spans="1:12" ht="30" customHeight="1" thickBot="1">
      <c r="A10" s="408"/>
      <c r="B10" s="405"/>
      <c r="C10" s="406"/>
      <c r="D10" s="399" t="s">
        <v>640</v>
      </c>
      <c r="E10" s="296" t="s">
        <v>641</v>
      </c>
      <c r="F10" s="296"/>
      <c r="G10" s="392" t="s">
        <v>642</v>
      </c>
      <c r="H10" s="296" t="s">
        <v>643</v>
      </c>
      <c r="I10" s="297"/>
      <c r="J10" s="401" t="s">
        <v>644</v>
      </c>
      <c r="K10" s="296" t="s">
        <v>645</v>
      </c>
      <c r="L10" s="298"/>
    </row>
    <row r="11" spans="1:12" ht="26.25" thickBot="1">
      <c r="A11" s="408"/>
      <c r="B11" s="299" t="s">
        <v>646</v>
      </c>
      <c r="C11" s="300" t="s">
        <v>192</v>
      </c>
      <c r="D11" s="400"/>
      <c r="E11" s="301" t="s">
        <v>647</v>
      </c>
      <c r="F11" s="302" t="s">
        <v>648</v>
      </c>
      <c r="G11" s="393"/>
      <c r="H11" s="301" t="s">
        <v>647</v>
      </c>
      <c r="I11" s="303" t="s">
        <v>648</v>
      </c>
      <c r="J11" s="402"/>
      <c r="K11" s="301" t="s">
        <v>647</v>
      </c>
      <c r="L11" s="303" t="s">
        <v>648</v>
      </c>
    </row>
    <row r="12" spans="1:12" ht="13.5" thickBot="1">
      <c r="A12" s="304">
        <v>1</v>
      </c>
      <c r="B12" s="305">
        <v>2</v>
      </c>
      <c r="C12" s="305">
        <v>3</v>
      </c>
      <c r="D12" s="306">
        <v>4</v>
      </c>
      <c r="E12" s="306">
        <v>5</v>
      </c>
      <c r="F12" s="307">
        <v>6</v>
      </c>
      <c r="G12" s="308">
        <v>7</v>
      </c>
      <c r="H12" s="308">
        <v>8</v>
      </c>
      <c r="I12" s="309">
        <v>9</v>
      </c>
      <c r="J12" s="306">
        <v>10</v>
      </c>
      <c r="K12" s="306">
        <v>11</v>
      </c>
      <c r="L12" s="303">
        <v>12</v>
      </c>
    </row>
    <row r="13" spans="1:12" ht="36.75" customHeight="1">
      <c r="A13" s="310">
        <v>4000</v>
      </c>
      <c r="B13" s="311" t="s">
        <v>649</v>
      </c>
      <c r="C13" s="312" t="s">
        <v>43</v>
      </c>
      <c r="D13" s="313">
        <v>116259587.5</v>
      </c>
      <c r="E13" s="313">
        <v>104969085.3</v>
      </c>
      <c r="F13" s="313">
        <v>11290502.2</v>
      </c>
      <c r="G13" s="313">
        <v>125507685.9</v>
      </c>
      <c r="H13" s="313">
        <v>106693162.3</v>
      </c>
      <c r="I13" s="313">
        <v>18814523.6</v>
      </c>
      <c r="J13" s="313">
        <v>11056668.5915</v>
      </c>
      <c r="K13" s="313">
        <v>11254403.7401</v>
      </c>
      <c r="L13" s="314">
        <v>-197735.1486</v>
      </c>
    </row>
    <row r="14" spans="1:12" ht="12.75">
      <c r="A14" s="315"/>
      <c r="B14" s="316" t="s">
        <v>650</v>
      </c>
      <c r="C14" s="317" t="s">
        <v>43</v>
      </c>
      <c r="D14" s="318"/>
      <c r="E14" s="318"/>
      <c r="F14" s="318"/>
      <c r="G14" s="318"/>
      <c r="H14" s="318"/>
      <c r="I14" s="318"/>
      <c r="J14" s="318"/>
      <c r="K14" s="318"/>
      <c r="L14" s="319"/>
    </row>
    <row r="15" spans="1:12" ht="54.75" customHeight="1">
      <c r="A15" s="315">
        <v>4050</v>
      </c>
      <c r="B15" s="320" t="s">
        <v>651</v>
      </c>
      <c r="C15" s="321" t="s">
        <v>141</v>
      </c>
      <c r="D15" s="318">
        <v>106088151.7</v>
      </c>
      <c r="E15" s="318">
        <v>104969085.3</v>
      </c>
      <c r="F15" s="318">
        <v>1119066.4</v>
      </c>
      <c r="G15" s="318">
        <v>108421945.4</v>
      </c>
      <c r="H15" s="318">
        <v>106693162.3</v>
      </c>
      <c r="I15" s="318">
        <v>1728783.1</v>
      </c>
      <c r="J15" s="318">
        <v>11254403.7401</v>
      </c>
      <c r="K15" s="318">
        <v>11254403.7401</v>
      </c>
      <c r="L15" s="319">
        <v>0</v>
      </c>
    </row>
    <row r="16" spans="1:12" ht="12.75">
      <c r="A16" s="315"/>
      <c r="B16" s="316" t="s">
        <v>650</v>
      </c>
      <c r="C16" s="317" t="s">
        <v>43</v>
      </c>
      <c r="D16" s="322"/>
      <c r="E16" s="322"/>
      <c r="F16" s="322"/>
      <c r="G16" s="322"/>
      <c r="H16" s="322"/>
      <c r="I16" s="322"/>
      <c r="J16" s="322"/>
      <c r="K16" s="322"/>
      <c r="L16" s="323"/>
    </row>
    <row r="17" spans="1:12" ht="30.75" customHeight="1">
      <c r="A17" s="315">
        <v>4100</v>
      </c>
      <c r="B17" s="324" t="s">
        <v>652</v>
      </c>
      <c r="C17" s="325" t="s">
        <v>141</v>
      </c>
      <c r="D17" s="322">
        <v>10675783.5</v>
      </c>
      <c r="E17" s="322">
        <v>10675783.5</v>
      </c>
      <c r="F17" s="322" t="s">
        <v>146</v>
      </c>
      <c r="G17" s="322">
        <v>10680471.3</v>
      </c>
      <c r="H17" s="322">
        <v>10680471.3</v>
      </c>
      <c r="I17" s="322" t="s">
        <v>146</v>
      </c>
      <c r="J17" s="322">
        <v>1550513.082</v>
      </c>
      <c r="K17" s="322">
        <v>1550513.082</v>
      </c>
      <c r="L17" s="323" t="s">
        <v>146</v>
      </c>
    </row>
    <row r="18" spans="1:12" ht="12.75">
      <c r="A18" s="315"/>
      <c r="B18" s="316" t="s">
        <v>650</v>
      </c>
      <c r="C18" s="317" t="s">
        <v>43</v>
      </c>
      <c r="D18" s="322"/>
      <c r="E18" s="322"/>
      <c r="F18" s="322"/>
      <c r="G18" s="322"/>
      <c r="H18" s="322"/>
      <c r="I18" s="322"/>
      <c r="J18" s="322"/>
      <c r="K18" s="322"/>
      <c r="L18" s="323"/>
    </row>
    <row r="19" spans="1:12" ht="27" customHeight="1">
      <c r="A19" s="315">
        <v>4110</v>
      </c>
      <c r="B19" s="326" t="s">
        <v>653</v>
      </c>
      <c r="C19" s="325" t="s">
        <v>141</v>
      </c>
      <c r="D19" s="322">
        <v>10675783.5</v>
      </c>
      <c r="E19" s="322">
        <v>10675783.5</v>
      </c>
      <c r="F19" s="318" t="s">
        <v>146</v>
      </c>
      <c r="G19" s="322">
        <v>10680471.3</v>
      </c>
      <c r="H19" s="322">
        <v>10680471.3</v>
      </c>
      <c r="I19" s="318" t="s">
        <v>146</v>
      </c>
      <c r="J19" s="322">
        <v>1550513.082</v>
      </c>
      <c r="K19" s="322">
        <v>1550513.082</v>
      </c>
      <c r="L19" s="319" t="s">
        <v>146</v>
      </c>
    </row>
    <row r="20" spans="1:12" ht="12.75">
      <c r="A20" s="315"/>
      <c r="B20" s="327" t="s">
        <v>197</v>
      </c>
      <c r="C20" s="325" t="s">
        <v>43</v>
      </c>
      <c r="D20" s="322"/>
      <c r="E20" s="322"/>
      <c r="F20" s="318"/>
      <c r="G20" s="322"/>
      <c r="H20" s="322"/>
      <c r="I20" s="318"/>
      <c r="J20" s="322"/>
      <c r="K20" s="322"/>
      <c r="L20" s="319"/>
    </row>
    <row r="21" spans="1:12" ht="12.75">
      <c r="A21" s="315">
        <v>4111</v>
      </c>
      <c r="B21" s="280" t="s">
        <v>654</v>
      </c>
      <c r="C21" s="325" t="s">
        <v>50</v>
      </c>
      <c r="D21" s="322">
        <v>8694951.3</v>
      </c>
      <c r="E21" s="322">
        <v>8694951.3</v>
      </c>
      <c r="F21" s="318" t="s">
        <v>146</v>
      </c>
      <c r="G21" s="322">
        <v>8693951.5</v>
      </c>
      <c r="H21" s="322">
        <v>8693951.5</v>
      </c>
      <c r="I21" s="318" t="s">
        <v>146</v>
      </c>
      <c r="J21" s="322">
        <v>1490125.125</v>
      </c>
      <c r="K21" s="322">
        <v>1490125.125</v>
      </c>
      <c r="L21" s="319" t="s">
        <v>146</v>
      </c>
    </row>
    <row r="22" spans="1:12" ht="27" customHeight="1">
      <c r="A22" s="315">
        <v>4112</v>
      </c>
      <c r="B22" s="280" t="s">
        <v>655</v>
      </c>
      <c r="C22" s="325" t="s">
        <v>51</v>
      </c>
      <c r="D22" s="322">
        <v>1980832.2</v>
      </c>
      <c r="E22" s="322">
        <v>1980832.2</v>
      </c>
      <c r="F22" s="318" t="s">
        <v>146</v>
      </c>
      <c r="G22" s="322">
        <v>1986519.8</v>
      </c>
      <c r="H22" s="322">
        <v>1986519.8</v>
      </c>
      <c r="I22" s="318"/>
      <c r="J22" s="322">
        <v>60387.957</v>
      </c>
      <c r="K22" s="322">
        <v>60387.957</v>
      </c>
      <c r="L22" s="319"/>
    </row>
    <row r="23" spans="1:12" ht="12.75">
      <c r="A23" s="315">
        <v>4114</v>
      </c>
      <c r="B23" s="280" t="s">
        <v>656</v>
      </c>
      <c r="C23" s="325" t="s">
        <v>49</v>
      </c>
      <c r="D23" s="322">
        <v>0</v>
      </c>
      <c r="E23" s="322">
        <v>0</v>
      </c>
      <c r="F23" s="318" t="s">
        <v>146</v>
      </c>
      <c r="G23" s="322">
        <v>0</v>
      </c>
      <c r="H23" s="322">
        <v>0</v>
      </c>
      <c r="I23" s="318" t="s">
        <v>146</v>
      </c>
      <c r="J23" s="322">
        <v>0</v>
      </c>
      <c r="K23" s="322">
        <v>0</v>
      </c>
      <c r="L23" s="319" t="s">
        <v>146</v>
      </c>
    </row>
    <row r="24" spans="1:12" ht="30.75" customHeight="1">
      <c r="A24" s="315">
        <v>4120</v>
      </c>
      <c r="B24" s="328" t="s">
        <v>657</v>
      </c>
      <c r="C24" s="325" t="s">
        <v>141</v>
      </c>
      <c r="D24" s="322">
        <v>0</v>
      </c>
      <c r="E24" s="322">
        <v>0</v>
      </c>
      <c r="F24" s="318" t="s">
        <v>146</v>
      </c>
      <c r="G24" s="322">
        <v>0</v>
      </c>
      <c r="H24" s="322">
        <v>0</v>
      </c>
      <c r="I24" s="318" t="s">
        <v>146</v>
      </c>
      <c r="J24" s="322">
        <v>0</v>
      </c>
      <c r="K24" s="322">
        <v>0</v>
      </c>
      <c r="L24" s="319" t="s">
        <v>146</v>
      </c>
    </row>
    <row r="25" spans="1:12" ht="12.75">
      <c r="A25" s="315"/>
      <c r="B25" s="327" t="s">
        <v>197</v>
      </c>
      <c r="C25" s="325" t="s">
        <v>43</v>
      </c>
      <c r="D25" s="322"/>
      <c r="E25" s="322"/>
      <c r="F25" s="318"/>
      <c r="G25" s="322"/>
      <c r="H25" s="322"/>
      <c r="I25" s="318"/>
      <c r="J25" s="322"/>
      <c r="K25" s="322"/>
      <c r="L25" s="319"/>
    </row>
    <row r="26" spans="1:12" ht="22.5" customHeight="1">
      <c r="A26" s="315">
        <v>4121</v>
      </c>
      <c r="B26" s="280" t="s">
        <v>658</v>
      </c>
      <c r="C26" s="325" t="s">
        <v>52</v>
      </c>
      <c r="D26" s="322">
        <v>0</v>
      </c>
      <c r="E26" s="322">
        <v>0</v>
      </c>
      <c r="F26" s="318" t="s">
        <v>146</v>
      </c>
      <c r="G26" s="322">
        <v>0</v>
      </c>
      <c r="H26" s="322">
        <v>0</v>
      </c>
      <c r="I26" s="318" t="s">
        <v>146</v>
      </c>
      <c r="J26" s="322">
        <v>0</v>
      </c>
      <c r="K26" s="322">
        <v>0</v>
      </c>
      <c r="L26" s="319" t="s">
        <v>146</v>
      </c>
    </row>
    <row r="27" spans="1:12" ht="53.25" customHeight="1">
      <c r="A27" s="315">
        <v>4200</v>
      </c>
      <c r="B27" s="329" t="s">
        <v>659</v>
      </c>
      <c r="C27" s="325" t="s">
        <v>141</v>
      </c>
      <c r="D27" s="322">
        <v>13294165.7</v>
      </c>
      <c r="E27" s="322">
        <v>13294165.7</v>
      </c>
      <c r="F27" s="318" t="s">
        <v>146</v>
      </c>
      <c r="G27" s="322">
        <v>13386767.9</v>
      </c>
      <c r="H27" s="322">
        <v>13386767.9</v>
      </c>
      <c r="I27" s="318" t="s">
        <v>146</v>
      </c>
      <c r="J27" s="322">
        <v>1171864.878</v>
      </c>
      <c r="K27" s="322">
        <v>1171864.878</v>
      </c>
      <c r="L27" s="319" t="s">
        <v>146</v>
      </c>
    </row>
    <row r="28" spans="1:12" ht="12.75">
      <c r="A28" s="315"/>
      <c r="B28" s="316" t="s">
        <v>650</v>
      </c>
      <c r="C28" s="317" t="s">
        <v>43</v>
      </c>
      <c r="D28" s="322"/>
      <c r="E28" s="322"/>
      <c r="F28" s="322"/>
      <c r="G28" s="322"/>
      <c r="H28" s="322"/>
      <c r="I28" s="322"/>
      <c r="J28" s="322"/>
      <c r="K28" s="322"/>
      <c r="L28" s="323"/>
    </row>
    <row r="29" spans="1:12" ht="40.5" customHeight="1">
      <c r="A29" s="315">
        <v>4210</v>
      </c>
      <c r="B29" s="328" t="s">
        <v>660</v>
      </c>
      <c r="C29" s="325" t="s">
        <v>141</v>
      </c>
      <c r="D29" s="322">
        <v>2419332.2</v>
      </c>
      <c r="E29" s="322">
        <v>2419332.2</v>
      </c>
      <c r="F29" s="318" t="s">
        <v>146</v>
      </c>
      <c r="G29" s="322">
        <v>2428027.5</v>
      </c>
      <c r="H29" s="322">
        <v>2428027.5</v>
      </c>
      <c r="I29" s="318" t="s">
        <v>146</v>
      </c>
      <c r="J29" s="322">
        <v>379366.752</v>
      </c>
      <c r="K29" s="322">
        <v>379366.752</v>
      </c>
      <c r="L29" s="319" t="s">
        <v>146</v>
      </c>
    </row>
    <row r="30" spans="1:12" ht="12.75">
      <c r="A30" s="315"/>
      <c r="B30" s="327" t="s">
        <v>197</v>
      </c>
      <c r="C30" s="325" t="s">
        <v>43</v>
      </c>
      <c r="D30" s="322"/>
      <c r="E30" s="322"/>
      <c r="F30" s="318"/>
      <c r="G30" s="322"/>
      <c r="H30" s="322"/>
      <c r="I30" s="318"/>
      <c r="J30" s="322"/>
      <c r="K30" s="322"/>
      <c r="L30" s="319"/>
    </row>
    <row r="31" spans="1:12" ht="24.75" customHeight="1">
      <c r="A31" s="315">
        <v>4211</v>
      </c>
      <c r="B31" s="280" t="s">
        <v>661</v>
      </c>
      <c r="C31" s="325" t="s">
        <v>53</v>
      </c>
      <c r="D31" s="322">
        <v>0</v>
      </c>
      <c r="E31" s="322">
        <v>0</v>
      </c>
      <c r="F31" s="318" t="s">
        <v>146</v>
      </c>
      <c r="G31" s="322">
        <v>0</v>
      </c>
      <c r="H31" s="322">
        <v>0</v>
      </c>
      <c r="I31" s="318" t="s">
        <v>146</v>
      </c>
      <c r="J31" s="322">
        <v>0</v>
      </c>
      <c r="K31" s="322">
        <v>0</v>
      </c>
      <c r="L31" s="319" t="s">
        <v>146</v>
      </c>
    </row>
    <row r="32" spans="1:12" ht="25.5" customHeight="1">
      <c r="A32" s="315">
        <v>4212</v>
      </c>
      <c r="B32" s="280" t="s">
        <v>662</v>
      </c>
      <c r="C32" s="325" t="s">
        <v>54</v>
      </c>
      <c r="D32" s="322">
        <v>300903.9</v>
      </c>
      <c r="E32" s="322">
        <v>300903.9</v>
      </c>
      <c r="F32" s="318" t="s">
        <v>146</v>
      </c>
      <c r="G32" s="322">
        <v>301503.9</v>
      </c>
      <c r="H32" s="322">
        <v>301503.9</v>
      </c>
      <c r="I32" s="318" t="s">
        <v>146</v>
      </c>
      <c r="J32" s="322">
        <v>74379.865</v>
      </c>
      <c r="K32" s="322">
        <v>74379.865</v>
      </c>
      <c r="L32" s="319" t="s">
        <v>146</v>
      </c>
    </row>
    <row r="33" spans="1:12" ht="28.5" customHeight="1">
      <c r="A33" s="315">
        <v>4213</v>
      </c>
      <c r="B33" s="280" t="s">
        <v>663</v>
      </c>
      <c r="C33" s="325" t="s">
        <v>55</v>
      </c>
      <c r="D33" s="322">
        <v>1140254.2</v>
      </c>
      <c r="E33" s="322">
        <v>1140254.2</v>
      </c>
      <c r="F33" s="318" t="s">
        <v>146</v>
      </c>
      <c r="G33" s="322">
        <v>1138516.2</v>
      </c>
      <c r="H33" s="322">
        <v>1138516.2</v>
      </c>
      <c r="I33" s="318" t="s">
        <v>146</v>
      </c>
      <c r="J33" s="322">
        <v>257748.975</v>
      </c>
      <c r="K33" s="322">
        <v>257748.975</v>
      </c>
      <c r="L33" s="319" t="s">
        <v>146</v>
      </c>
    </row>
    <row r="34" spans="1:12" ht="20.25" customHeight="1">
      <c r="A34" s="315">
        <v>4214</v>
      </c>
      <c r="B34" s="280" t="s">
        <v>664</v>
      </c>
      <c r="C34" s="325" t="s">
        <v>56</v>
      </c>
      <c r="D34" s="322">
        <v>157722.8</v>
      </c>
      <c r="E34" s="322">
        <v>157722.8</v>
      </c>
      <c r="F34" s="318" t="s">
        <v>146</v>
      </c>
      <c r="G34" s="322">
        <v>157722.8</v>
      </c>
      <c r="H34" s="322">
        <v>157722.8</v>
      </c>
      <c r="I34" s="318" t="s">
        <v>146</v>
      </c>
      <c r="J34" s="322">
        <v>25659.295</v>
      </c>
      <c r="K34" s="322">
        <v>25659.295</v>
      </c>
      <c r="L34" s="319" t="s">
        <v>146</v>
      </c>
    </row>
    <row r="35" spans="1:12" ht="20.25" customHeight="1">
      <c r="A35" s="315">
        <v>4215</v>
      </c>
      <c r="B35" s="280" t="s">
        <v>665</v>
      </c>
      <c r="C35" s="325" t="s">
        <v>57</v>
      </c>
      <c r="D35" s="322">
        <v>753057</v>
      </c>
      <c r="E35" s="322">
        <v>753057</v>
      </c>
      <c r="F35" s="318" t="s">
        <v>146</v>
      </c>
      <c r="G35" s="322">
        <v>760840.3</v>
      </c>
      <c r="H35" s="322">
        <v>760840.3</v>
      </c>
      <c r="I35" s="318" t="s">
        <v>146</v>
      </c>
      <c r="J35" s="322">
        <v>13046.217</v>
      </c>
      <c r="K35" s="322">
        <v>13046.217</v>
      </c>
      <c r="L35" s="319" t="s">
        <v>146</v>
      </c>
    </row>
    <row r="36" spans="1:12" ht="27.75" customHeight="1">
      <c r="A36" s="315">
        <v>4216</v>
      </c>
      <c r="B36" s="280" t="s">
        <v>666</v>
      </c>
      <c r="C36" s="325" t="s">
        <v>58</v>
      </c>
      <c r="D36" s="322">
        <v>67394.3</v>
      </c>
      <c r="E36" s="322">
        <v>67394.3</v>
      </c>
      <c r="F36" s="318" t="s">
        <v>146</v>
      </c>
      <c r="G36" s="322">
        <v>69444.3</v>
      </c>
      <c r="H36" s="322">
        <v>69444.3</v>
      </c>
      <c r="I36" s="318" t="s">
        <v>146</v>
      </c>
      <c r="J36" s="322">
        <v>8532.4</v>
      </c>
      <c r="K36" s="322">
        <v>8532.4</v>
      </c>
      <c r="L36" s="319" t="s">
        <v>146</v>
      </c>
    </row>
    <row r="37" spans="1:12" ht="25.5" customHeight="1">
      <c r="A37" s="315">
        <v>4217</v>
      </c>
      <c r="B37" s="280" t="s">
        <v>667</v>
      </c>
      <c r="C37" s="325" t="s">
        <v>59</v>
      </c>
      <c r="D37" s="322">
        <v>0</v>
      </c>
      <c r="E37" s="322">
        <v>0</v>
      </c>
      <c r="F37" s="318" t="s">
        <v>146</v>
      </c>
      <c r="G37" s="322">
        <v>0</v>
      </c>
      <c r="H37" s="322">
        <v>0</v>
      </c>
      <c r="I37" s="318" t="s">
        <v>146</v>
      </c>
      <c r="J37" s="322">
        <v>0</v>
      </c>
      <c r="K37" s="322">
        <v>0</v>
      </c>
      <c r="L37" s="319" t="s">
        <v>146</v>
      </c>
    </row>
    <row r="38" spans="1:12" ht="27.75" customHeight="1">
      <c r="A38" s="315">
        <v>4220</v>
      </c>
      <c r="B38" s="328" t="s">
        <v>668</v>
      </c>
      <c r="C38" s="325" t="s">
        <v>141</v>
      </c>
      <c r="D38" s="322">
        <v>115548</v>
      </c>
      <c r="E38" s="322">
        <v>115548</v>
      </c>
      <c r="F38" s="318" t="s">
        <v>146</v>
      </c>
      <c r="G38" s="322">
        <v>103473</v>
      </c>
      <c r="H38" s="322">
        <v>103473</v>
      </c>
      <c r="I38" s="318" t="s">
        <v>146</v>
      </c>
      <c r="J38" s="322">
        <v>383.769</v>
      </c>
      <c r="K38" s="322">
        <v>383.769</v>
      </c>
      <c r="L38" s="319" t="s">
        <v>146</v>
      </c>
    </row>
    <row r="39" spans="1:12" ht="12.75">
      <c r="A39" s="315"/>
      <c r="B39" s="327" t="s">
        <v>197</v>
      </c>
      <c r="C39" s="325" t="s">
        <v>43</v>
      </c>
      <c r="D39" s="322"/>
      <c r="E39" s="322"/>
      <c r="F39" s="318"/>
      <c r="G39" s="322"/>
      <c r="H39" s="322"/>
      <c r="I39" s="318"/>
      <c r="J39" s="322"/>
      <c r="K39" s="322"/>
      <c r="L39" s="319"/>
    </row>
    <row r="40" spans="1:12" ht="21" customHeight="1">
      <c r="A40" s="315">
        <v>4221</v>
      </c>
      <c r="B40" s="280" t="s">
        <v>669</v>
      </c>
      <c r="C40" s="330">
        <v>4221</v>
      </c>
      <c r="D40" s="322">
        <v>48</v>
      </c>
      <c r="E40" s="322">
        <v>48</v>
      </c>
      <c r="F40" s="318" t="s">
        <v>146</v>
      </c>
      <c r="G40" s="322">
        <v>1048</v>
      </c>
      <c r="H40" s="322">
        <v>1048</v>
      </c>
      <c r="I40" s="318" t="s">
        <v>146</v>
      </c>
      <c r="J40" s="322">
        <v>269.056</v>
      </c>
      <c r="K40" s="322">
        <v>269.056</v>
      </c>
      <c r="L40" s="319" t="s">
        <v>146</v>
      </c>
    </row>
    <row r="41" spans="1:12" ht="34.5" customHeight="1">
      <c r="A41" s="315">
        <v>4222</v>
      </c>
      <c r="B41" s="280" t="s">
        <v>670</v>
      </c>
      <c r="C41" s="325" t="s">
        <v>105</v>
      </c>
      <c r="D41" s="322">
        <v>115500</v>
      </c>
      <c r="E41" s="322">
        <v>115500</v>
      </c>
      <c r="F41" s="318" t="s">
        <v>146</v>
      </c>
      <c r="G41" s="322">
        <v>102425</v>
      </c>
      <c r="H41" s="322">
        <v>102425</v>
      </c>
      <c r="I41" s="318" t="s">
        <v>146</v>
      </c>
      <c r="J41" s="322">
        <v>114.713</v>
      </c>
      <c r="K41" s="322">
        <v>114.713</v>
      </c>
      <c r="L41" s="319" t="s">
        <v>146</v>
      </c>
    </row>
    <row r="42" spans="1:12" ht="19.5" customHeight="1">
      <c r="A42" s="315">
        <v>4223</v>
      </c>
      <c r="B42" s="280" t="s">
        <v>671</v>
      </c>
      <c r="C42" s="325" t="s">
        <v>106</v>
      </c>
      <c r="D42" s="322">
        <v>0</v>
      </c>
      <c r="E42" s="322">
        <v>0</v>
      </c>
      <c r="F42" s="318" t="s">
        <v>146</v>
      </c>
      <c r="G42" s="322">
        <v>0</v>
      </c>
      <c r="H42" s="322">
        <v>0</v>
      </c>
      <c r="I42" s="318" t="s">
        <v>146</v>
      </c>
      <c r="J42" s="322">
        <v>0</v>
      </c>
      <c r="K42" s="322">
        <v>0</v>
      </c>
      <c r="L42" s="319" t="s">
        <v>146</v>
      </c>
    </row>
    <row r="43" spans="1:12" ht="55.5" customHeight="1">
      <c r="A43" s="315">
        <v>4230</v>
      </c>
      <c r="B43" s="328" t="s">
        <v>672</v>
      </c>
      <c r="C43" s="325" t="s">
        <v>141</v>
      </c>
      <c r="D43" s="322">
        <v>2086211.4</v>
      </c>
      <c r="E43" s="322">
        <v>2086211.4</v>
      </c>
      <c r="F43" s="318" t="s">
        <v>146</v>
      </c>
      <c r="G43" s="322">
        <v>2100176.2</v>
      </c>
      <c r="H43" s="322">
        <v>2100176.2</v>
      </c>
      <c r="I43" s="318" t="s">
        <v>146</v>
      </c>
      <c r="J43" s="322">
        <v>106726.161</v>
      </c>
      <c r="K43" s="322">
        <v>106726.161</v>
      </c>
      <c r="L43" s="319" t="s">
        <v>146</v>
      </c>
    </row>
    <row r="44" spans="1:12" ht="12.75">
      <c r="A44" s="315"/>
      <c r="B44" s="327" t="s">
        <v>197</v>
      </c>
      <c r="C44" s="325" t="s">
        <v>43</v>
      </c>
      <c r="D44" s="322"/>
      <c r="E44" s="322"/>
      <c r="F44" s="318"/>
      <c r="G44" s="322"/>
      <c r="H44" s="322"/>
      <c r="I44" s="318"/>
      <c r="J44" s="322"/>
      <c r="K44" s="322"/>
      <c r="L44" s="319"/>
    </row>
    <row r="45" spans="1:12" ht="19.5" customHeight="1">
      <c r="A45" s="315">
        <v>4231</v>
      </c>
      <c r="B45" s="280" t="s">
        <v>673</v>
      </c>
      <c r="C45" s="325" t="s">
        <v>107</v>
      </c>
      <c r="D45" s="322">
        <v>14718</v>
      </c>
      <c r="E45" s="322">
        <v>14718</v>
      </c>
      <c r="F45" s="318" t="s">
        <v>146</v>
      </c>
      <c r="G45" s="322">
        <v>14718</v>
      </c>
      <c r="H45" s="322">
        <v>14718</v>
      </c>
      <c r="I45" s="318" t="s">
        <v>146</v>
      </c>
      <c r="J45" s="322">
        <v>0</v>
      </c>
      <c r="K45" s="322">
        <v>0</v>
      </c>
      <c r="L45" s="319" t="s">
        <v>146</v>
      </c>
    </row>
    <row r="46" spans="1:12" ht="21.75" customHeight="1">
      <c r="A46" s="315">
        <v>4232</v>
      </c>
      <c r="B46" s="280" t="s">
        <v>674</v>
      </c>
      <c r="C46" s="325" t="s">
        <v>108</v>
      </c>
      <c r="D46" s="322">
        <v>49380</v>
      </c>
      <c r="E46" s="322">
        <v>49380</v>
      </c>
      <c r="F46" s="318" t="s">
        <v>146</v>
      </c>
      <c r="G46" s="322">
        <v>49380</v>
      </c>
      <c r="H46" s="322">
        <v>49380</v>
      </c>
      <c r="I46" s="318" t="s">
        <v>146</v>
      </c>
      <c r="J46" s="322">
        <v>4309</v>
      </c>
      <c r="K46" s="322">
        <v>4309</v>
      </c>
      <c r="L46" s="319" t="s">
        <v>146</v>
      </c>
    </row>
    <row r="47" spans="1:12" ht="31.5" customHeight="1">
      <c r="A47" s="315">
        <v>4233</v>
      </c>
      <c r="B47" s="280" t="s">
        <v>675</v>
      </c>
      <c r="C47" s="325" t="s">
        <v>109</v>
      </c>
      <c r="D47" s="322">
        <v>114700</v>
      </c>
      <c r="E47" s="322">
        <v>114700</v>
      </c>
      <c r="F47" s="318" t="s">
        <v>146</v>
      </c>
      <c r="G47" s="322">
        <v>103144</v>
      </c>
      <c r="H47" s="322">
        <v>103144</v>
      </c>
      <c r="I47" s="318" t="s">
        <v>146</v>
      </c>
      <c r="J47" s="322">
        <v>0</v>
      </c>
      <c r="K47" s="322">
        <v>0</v>
      </c>
      <c r="L47" s="319" t="s">
        <v>146</v>
      </c>
    </row>
    <row r="48" spans="1:12" ht="12.75">
      <c r="A48" s="315">
        <v>4234</v>
      </c>
      <c r="B48" s="280" t="s">
        <v>676</v>
      </c>
      <c r="C48" s="325" t="s">
        <v>110</v>
      </c>
      <c r="D48" s="322">
        <v>30708.1</v>
      </c>
      <c r="E48" s="322">
        <v>30708.1</v>
      </c>
      <c r="F48" s="318"/>
      <c r="G48" s="322">
        <v>30377.9</v>
      </c>
      <c r="H48" s="322">
        <v>30377.9</v>
      </c>
      <c r="I48" s="318"/>
      <c r="J48" s="322">
        <v>606.61</v>
      </c>
      <c r="K48" s="322">
        <v>606.61</v>
      </c>
      <c r="L48" s="319"/>
    </row>
    <row r="49" spans="1:12" ht="22.5" customHeight="1">
      <c r="A49" s="315">
        <v>4235</v>
      </c>
      <c r="B49" s="331" t="s">
        <v>677</v>
      </c>
      <c r="C49" s="332">
        <v>4235</v>
      </c>
      <c r="D49" s="322">
        <v>35000</v>
      </c>
      <c r="E49" s="322">
        <v>35000</v>
      </c>
      <c r="F49" s="318" t="s">
        <v>146</v>
      </c>
      <c r="G49" s="322">
        <v>35700</v>
      </c>
      <c r="H49" s="322">
        <v>35700</v>
      </c>
      <c r="I49" s="318" t="s">
        <v>146</v>
      </c>
      <c r="J49" s="322">
        <v>1490.4</v>
      </c>
      <c r="K49" s="322">
        <v>1490.4</v>
      </c>
      <c r="L49" s="319" t="s">
        <v>146</v>
      </c>
    </row>
    <row r="50" spans="1:12" ht="27" customHeight="1">
      <c r="A50" s="315">
        <v>4236</v>
      </c>
      <c r="B50" s="280" t="s">
        <v>678</v>
      </c>
      <c r="C50" s="325" t="s">
        <v>111</v>
      </c>
      <c r="D50" s="322">
        <v>26600</v>
      </c>
      <c r="E50" s="322">
        <v>26600</v>
      </c>
      <c r="F50" s="318" t="s">
        <v>146</v>
      </c>
      <c r="G50" s="322">
        <v>26600</v>
      </c>
      <c r="H50" s="322">
        <v>26600</v>
      </c>
      <c r="I50" s="318" t="s">
        <v>146</v>
      </c>
      <c r="J50" s="322">
        <v>0</v>
      </c>
      <c r="K50" s="322">
        <v>0</v>
      </c>
      <c r="L50" s="319" t="s">
        <v>146</v>
      </c>
    </row>
    <row r="51" spans="1:12" ht="30" customHeight="1">
      <c r="A51" s="315">
        <v>4237</v>
      </c>
      <c r="B51" s="280" t="s">
        <v>679</v>
      </c>
      <c r="C51" s="325" t="s">
        <v>112</v>
      </c>
      <c r="D51" s="322">
        <v>114732</v>
      </c>
      <c r="E51" s="322">
        <v>114732</v>
      </c>
      <c r="F51" s="318" t="s">
        <v>146</v>
      </c>
      <c r="G51" s="322">
        <v>114732</v>
      </c>
      <c r="H51" s="322">
        <v>114732</v>
      </c>
      <c r="I51" s="318" t="s">
        <v>146</v>
      </c>
      <c r="J51" s="322">
        <v>461.74</v>
      </c>
      <c r="K51" s="322">
        <v>461.74</v>
      </c>
      <c r="L51" s="319" t="s">
        <v>146</v>
      </c>
    </row>
    <row r="52" spans="1:12" ht="18" customHeight="1">
      <c r="A52" s="315">
        <v>4238</v>
      </c>
      <c r="B52" s="280" t="s">
        <v>680</v>
      </c>
      <c r="C52" s="325" t="s">
        <v>113</v>
      </c>
      <c r="D52" s="322">
        <v>1700373.3</v>
      </c>
      <c r="E52" s="322">
        <v>1700373.3</v>
      </c>
      <c r="F52" s="318" t="s">
        <v>146</v>
      </c>
      <c r="G52" s="322">
        <v>1725524.3</v>
      </c>
      <c r="H52" s="322">
        <v>1725524.3</v>
      </c>
      <c r="I52" s="318" t="s">
        <v>146</v>
      </c>
      <c r="J52" s="322">
        <v>99858.411</v>
      </c>
      <c r="K52" s="322">
        <v>99858.411</v>
      </c>
      <c r="L52" s="319" t="s">
        <v>146</v>
      </c>
    </row>
    <row r="53" spans="1:12" ht="31.5" customHeight="1">
      <c r="A53" s="315">
        <v>4240</v>
      </c>
      <c r="B53" s="328" t="s">
        <v>681</v>
      </c>
      <c r="C53" s="325" t="s">
        <v>141</v>
      </c>
      <c r="D53" s="322">
        <v>41512.2</v>
      </c>
      <c r="E53" s="322">
        <v>41512.2</v>
      </c>
      <c r="F53" s="318" t="s">
        <v>146</v>
      </c>
      <c r="G53" s="322">
        <v>41834.2</v>
      </c>
      <c r="H53" s="322">
        <v>41834.2</v>
      </c>
      <c r="I53" s="318" t="s">
        <v>146</v>
      </c>
      <c r="J53" s="322">
        <v>2836.56</v>
      </c>
      <c r="K53" s="322">
        <v>2836.56</v>
      </c>
      <c r="L53" s="319" t="s">
        <v>146</v>
      </c>
    </row>
    <row r="54" spans="1:12" ht="12.75">
      <c r="A54" s="315"/>
      <c r="B54" s="327" t="s">
        <v>197</v>
      </c>
      <c r="C54" s="325" t="s">
        <v>43</v>
      </c>
      <c r="D54" s="322"/>
      <c r="E54" s="322"/>
      <c r="F54" s="318"/>
      <c r="G54" s="322"/>
      <c r="H54" s="322"/>
      <c r="I54" s="318"/>
      <c r="J54" s="322"/>
      <c r="K54" s="322"/>
      <c r="L54" s="319"/>
    </row>
    <row r="55" spans="1:12" ht="22.5" customHeight="1">
      <c r="A55" s="315">
        <v>4241</v>
      </c>
      <c r="B55" s="280" t="s">
        <v>682</v>
      </c>
      <c r="C55" s="325" t="s">
        <v>114</v>
      </c>
      <c r="D55" s="322">
        <v>41512.2</v>
      </c>
      <c r="E55" s="322">
        <v>41512.2</v>
      </c>
      <c r="F55" s="318" t="s">
        <v>146</v>
      </c>
      <c r="G55" s="322">
        <v>41834.2</v>
      </c>
      <c r="H55" s="322">
        <v>41834.2</v>
      </c>
      <c r="I55" s="318" t="s">
        <v>146</v>
      </c>
      <c r="J55" s="322">
        <v>2836.56</v>
      </c>
      <c r="K55" s="322">
        <v>2836.56</v>
      </c>
      <c r="L55" s="319" t="s">
        <v>146</v>
      </c>
    </row>
    <row r="56" spans="1:12" ht="28.5" customHeight="1">
      <c r="A56" s="315">
        <v>4250</v>
      </c>
      <c r="B56" s="328" t="s">
        <v>683</v>
      </c>
      <c r="C56" s="325" t="s">
        <v>141</v>
      </c>
      <c r="D56" s="322">
        <v>6872840.3</v>
      </c>
      <c r="E56" s="322">
        <v>6872840.3</v>
      </c>
      <c r="F56" s="318" t="s">
        <v>146</v>
      </c>
      <c r="G56" s="322">
        <v>6873377.4</v>
      </c>
      <c r="H56" s="322">
        <v>6873377.4</v>
      </c>
      <c r="I56" s="318" t="s">
        <v>146</v>
      </c>
      <c r="J56" s="322">
        <v>444831.621</v>
      </c>
      <c r="K56" s="322">
        <v>444831.621</v>
      </c>
      <c r="L56" s="319" t="s">
        <v>146</v>
      </c>
    </row>
    <row r="57" spans="1:12" ht="12.75">
      <c r="A57" s="315"/>
      <c r="B57" s="327" t="s">
        <v>197</v>
      </c>
      <c r="C57" s="325" t="s">
        <v>43</v>
      </c>
      <c r="D57" s="322"/>
      <c r="E57" s="322"/>
      <c r="F57" s="318"/>
      <c r="G57" s="322"/>
      <c r="H57" s="322"/>
      <c r="I57" s="318"/>
      <c r="J57" s="322"/>
      <c r="K57" s="322"/>
      <c r="L57" s="319"/>
    </row>
    <row r="58" spans="1:12" ht="24.75" customHeight="1">
      <c r="A58" s="315">
        <v>4251</v>
      </c>
      <c r="B58" s="280" t="s">
        <v>684</v>
      </c>
      <c r="C58" s="325" t="s">
        <v>115</v>
      </c>
      <c r="D58" s="322">
        <v>6593783.6</v>
      </c>
      <c r="E58" s="322">
        <v>6593783.6</v>
      </c>
      <c r="F58" s="318" t="s">
        <v>146</v>
      </c>
      <c r="G58" s="322">
        <v>6599035.7</v>
      </c>
      <c r="H58" s="322">
        <v>6599035.7</v>
      </c>
      <c r="I58" s="318" t="s">
        <v>146</v>
      </c>
      <c r="J58" s="322">
        <v>414695.537</v>
      </c>
      <c r="K58" s="322">
        <v>414695.537</v>
      </c>
      <c r="L58" s="319" t="s">
        <v>146</v>
      </c>
    </row>
    <row r="59" spans="1:12" ht="24">
      <c r="A59" s="315">
        <v>4252</v>
      </c>
      <c r="B59" s="280" t="s">
        <v>685</v>
      </c>
      <c r="C59" s="325" t="s">
        <v>116</v>
      </c>
      <c r="D59" s="322">
        <v>279056.7</v>
      </c>
      <c r="E59" s="322">
        <v>279056.7</v>
      </c>
      <c r="F59" s="318" t="s">
        <v>146</v>
      </c>
      <c r="G59" s="322">
        <v>274341.7</v>
      </c>
      <c r="H59" s="322">
        <v>274341.7</v>
      </c>
      <c r="I59" s="318" t="s">
        <v>146</v>
      </c>
      <c r="J59" s="322">
        <v>30136.084</v>
      </c>
      <c r="K59" s="322">
        <v>30136.084</v>
      </c>
      <c r="L59" s="319" t="s">
        <v>146</v>
      </c>
    </row>
    <row r="60" spans="1:12" ht="36">
      <c r="A60" s="315">
        <v>4260</v>
      </c>
      <c r="B60" s="328" t="s">
        <v>686</v>
      </c>
      <c r="C60" s="325" t="s">
        <v>141</v>
      </c>
      <c r="D60" s="322">
        <v>1758721.6</v>
      </c>
      <c r="E60" s="322">
        <v>1758721.6</v>
      </c>
      <c r="F60" s="318" t="s">
        <v>146</v>
      </c>
      <c r="G60" s="322">
        <v>1839879.6</v>
      </c>
      <c r="H60" s="322">
        <v>1839879.6</v>
      </c>
      <c r="I60" s="318" t="s">
        <v>146</v>
      </c>
      <c r="J60" s="322">
        <v>237720.015</v>
      </c>
      <c r="K60" s="322">
        <v>237720.015</v>
      </c>
      <c r="L60" s="319" t="s">
        <v>146</v>
      </c>
    </row>
    <row r="61" spans="1:12" ht="12.75">
      <c r="A61" s="315"/>
      <c r="B61" s="327" t="s">
        <v>197</v>
      </c>
      <c r="C61" s="325" t="s">
        <v>43</v>
      </c>
      <c r="D61" s="322"/>
      <c r="E61" s="322"/>
      <c r="F61" s="318"/>
      <c r="G61" s="322"/>
      <c r="H61" s="322"/>
      <c r="I61" s="318"/>
      <c r="J61" s="322"/>
      <c r="K61" s="322"/>
      <c r="L61" s="319"/>
    </row>
    <row r="62" spans="1:12" ht="24" customHeight="1">
      <c r="A62" s="315">
        <v>4261</v>
      </c>
      <c r="B62" s="280" t="s">
        <v>687</v>
      </c>
      <c r="C62" s="325" t="s">
        <v>117</v>
      </c>
      <c r="D62" s="322">
        <v>95039</v>
      </c>
      <c r="E62" s="322">
        <v>95039</v>
      </c>
      <c r="F62" s="318" t="s">
        <v>146</v>
      </c>
      <c r="G62" s="322">
        <v>95039</v>
      </c>
      <c r="H62" s="322">
        <v>95039</v>
      </c>
      <c r="I62" s="318" t="s">
        <v>146</v>
      </c>
      <c r="J62" s="322">
        <v>4659.999</v>
      </c>
      <c r="K62" s="322">
        <v>4659.999</v>
      </c>
      <c r="L62" s="319" t="s">
        <v>146</v>
      </c>
    </row>
    <row r="63" spans="1:12" ht="27.75" customHeight="1">
      <c r="A63" s="315">
        <v>4262</v>
      </c>
      <c r="B63" s="280" t="s">
        <v>688</v>
      </c>
      <c r="C63" s="325" t="s">
        <v>118</v>
      </c>
      <c r="D63" s="322">
        <v>0</v>
      </c>
      <c r="E63" s="322">
        <v>0</v>
      </c>
      <c r="F63" s="318" t="s">
        <v>146</v>
      </c>
      <c r="G63" s="322">
        <v>0</v>
      </c>
      <c r="H63" s="322">
        <v>0</v>
      </c>
      <c r="I63" s="318" t="s">
        <v>146</v>
      </c>
      <c r="J63" s="322">
        <v>0</v>
      </c>
      <c r="K63" s="322">
        <v>0</v>
      </c>
      <c r="L63" s="319" t="s">
        <v>146</v>
      </c>
    </row>
    <row r="64" spans="1:12" ht="35.25" customHeight="1">
      <c r="A64" s="315">
        <v>4263</v>
      </c>
      <c r="B64" s="280" t="s">
        <v>689</v>
      </c>
      <c r="C64" s="325" t="s">
        <v>119</v>
      </c>
      <c r="D64" s="322">
        <v>0</v>
      </c>
      <c r="E64" s="322">
        <v>0</v>
      </c>
      <c r="F64" s="318" t="s">
        <v>146</v>
      </c>
      <c r="G64" s="322">
        <v>0</v>
      </c>
      <c r="H64" s="322">
        <v>0</v>
      </c>
      <c r="I64" s="318" t="s">
        <v>146</v>
      </c>
      <c r="J64" s="322">
        <v>0</v>
      </c>
      <c r="K64" s="322">
        <v>0</v>
      </c>
      <c r="L64" s="319" t="s">
        <v>146</v>
      </c>
    </row>
    <row r="65" spans="1:12" ht="12.75">
      <c r="A65" s="315">
        <v>4264</v>
      </c>
      <c r="B65" s="280" t="s">
        <v>690</v>
      </c>
      <c r="C65" s="325" t="s">
        <v>120</v>
      </c>
      <c r="D65" s="322">
        <v>1067934.2</v>
      </c>
      <c r="E65" s="322">
        <v>1067934.2</v>
      </c>
      <c r="F65" s="318" t="s">
        <v>146</v>
      </c>
      <c r="G65" s="322">
        <v>1037934.2</v>
      </c>
      <c r="H65" s="322">
        <v>1037934.2</v>
      </c>
      <c r="I65" s="318" t="s">
        <v>146</v>
      </c>
      <c r="J65" s="322">
        <v>198508.68</v>
      </c>
      <c r="K65" s="322">
        <v>198508.68</v>
      </c>
      <c r="L65" s="319" t="s">
        <v>146</v>
      </c>
    </row>
    <row r="66" spans="1:12" ht="25.5" customHeight="1">
      <c r="A66" s="315">
        <v>4265</v>
      </c>
      <c r="B66" s="280" t="s">
        <v>691</v>
      </c>
      <c r="C66" s="325" t="s">
        <v>121</v>
      </c>
      <c r="D66" s="322">
        <v>0</v>
      </c>
      <c r="E66" s="322">
        <v>0</v>
      </c>
      <c r="F66" s="318" t="s">
        <v>146</v>
      </c>
      <c r="G66" s="322">
        <v>0</v>
      </c>
      <c r="H66" s="322">
        <v>0</v>
      </c>
      <c r="I66" s="318" t="s">
        <v>146</v>
      </c>
      <c r="J66" s="322">
        <v>0</v>
      </c>
      <c r="K66" s="322">
        <v>0</v>
      </c>
      <c r="L66" s="319" t="s">
        <v>146</v>
      </c>
    </row>
    <row r="67" spans="1:12" ht="20.25" customHeight="1">
      <c r="A67" s="315">
        <v>4266</v>
      </c>
      <c r="B67" s="280" t="s">
        <v>692</v>
      </c>
      <c r="C67" s="325" t="s">
        <v>122</v>
      </c>
      <c r="D67" s="322">
        <v>0</v>
      </c>
      <c r="E67" s="322">
        <v>0</v>
      </c>
      <c r="F67" s="318" t="s">
        <v>146</v>
      </c>
      <c r="G67" s="322">
        <v>0</v>
      </c>
      <c r="H67" s="322">
        <v>0</v>
      </c>
      <c r="I67" s="318" t="s">
        <v>146</v>
      </c>
      <c r="J67" s="322">
        <v>0</v>
      </c>
      <c r="K67" s="322">
        <v>0</v>
      </c>
      <c r="L67" s="319" t="s">
        <v>146</v>
      </c>
    </row>
    <row r="68" spans="1:12" ht="18.75" customHeight="1">
      <c r="A68" s="315">
        <v>4267</v>
      </c>
      <c r="B68" s="280" t="s">
        <v>693</v>
      </c>
      <c r="C68" s="325" t="s">
        <v>123</v>
      </c>
      <c r="D68" s="322">
        <v>223688.4</v>
      </c>
      <c r="E68" s="322">
        <v>223688.4</v>
      </c>
      <c r="F68" s="318" t="s">
        <v>146</v>
      </c>
      <c r="G68" s="322">
        <v>268688.4</v>
      </c>
      <c r="H68" s="322">
        <v>268688.4</v>
      </c>
      <c r="I68" s="318" t="s">
        <v>146</v>
      </c>
      <c r="J68" s="322">
        <v>2438.251</v>
      </c>
      <c r="K68" s="322">
        <v>2438.251</v>
      </c>
      <c r="L68" s="319" t="s">
        <v>146</v>
      </c>
    </row>
    <row r="69" spans="1:12" ht="24" customHeight="1">
      <c r="A69" s="315">
        <v>4268</v>
      </c>
      <c r="B69" s="280" t="s">
        <v>694</v>
      </c>
      <c r="C69" s="325" t="s">
        <v>124</v>
      </c>
      <c r="D69" s="322">
        <v>372060</v>
      </c>
      <c r="E69" s="322">
        <v>372060</v>
      </c>
      <c r="F69" s="318" t="s">
        <v>146</v>
      </c>
      <c r="G69" s="322">
        <v>438218</v>
      </c>
      <c r="H69" s="322">
        <v>438218</v>
      </c>
      <c r="I69" s="318" t="s">
        <v>146</v>
      </c>
      <c r="J69" s="322">
        <v>32113.085</v>
      </c>
      <c r="K69" s="322">
        <v>32113.085</v>
      </c>
      <c r="L69" s="319" t="s">
        <v>146</v>
      </c>
    </row>
    <row r="70" spans="1:12" ht="22.5" customHeight="1">
      <c r="A70" s="315">
        <v>4300</v>
      </c>
      <c r="B70" s="328" t="s">
        <v>695</v>
      </c>
      <c r="C70" s="325" t="s">
        <v>141</v>
      </c>
      <c r="D70" s="322">
        <v>0</v>
      </c>
      <c r="E70" s="322">
        <v>0</v>
      </c>
      <c r="F70" s="318" t="s">
        <v>146</v>
      </c>
      <c r="G70" s="322">
        <v>0</v>
      </c>
      <c r="H70" s="322">
        <v>0</v>
      </c>
      <c r="I70" s="318" t="s">
        <v>146</v>
      </c>
      <c r="J70" s="322">
        <v>0</v>
      </c>
      <c r="K70" s="322">
        <v>0</v>
      </c>
      <c r="L70" s="319" t="s">
        <v>146</v>
      </c>
    </row>
    <row r="71" spans="1:12" ht="12.75">
      <c r="A71" s="315"/>
      <c r="B71" s="316" t="s">
        <v>650</v>
      </c>
      <c r="C71" s="317" t="s">
        <v>43</v>
      </c>
      <c r="D71" s="322"/>
      <c r="E71" s="322"/>
      <c r="F71" s="322"/>
      <c r="G71" s="322"/>
      <c r="H71" s="322"/>
      <c r="I71" s="322"/>
      <c r="J71" s="322"/>
      <c r="K71" s="322"/>
      <c r="L71" s="323"/>
    </row>
    <row r="72" spans="1:12" ht="18" customHeight="1">
      <c r="A72" s="315">
        <v>4310</v>
      </c>
      <c r="B72" s="328" t="s">
        <v>696</v>
      </c>
      <c r="C72" s="325" t="s">
        <v>141</v>
      </c>
      <c r="D72" s="322">
        <v>0</v>
      </c>
      <c r="E72" s="322">
        <v>0</v>
      </c>
      <c r="F72" s="322" t="s">
        <v>146</v>
      </c>
      <c r="G72" s="322">
        <v>0</v>
      </c>
      <c r="H72" s="322">
        <v>0</v>
      </c>
      <c r="I72" s="322" t="s">
        <v>146</v>
      </c>
      <c r="J72" s="322">
        <v>0</v>
      </c>
      <c r="K72" s="322">
        <v>0</v>
      </c>
      <c r="L72" s="323" t="s">
        <v>146</v>
      </c>
    </row>
    <row r="73" spans="1:12" ht="12.75">
      <c r="A73" s="315"/>
      <c r="B73" s="327" t="s">
        <v>197</v>
      </c>
      <c r="C73" s="325" t="s">
        <v>43</v>
      </c>
      <c r="D73" s="322"/>
      <c r="E73" s="322"/>
      <c r="F73" s="318"/>
      <c r="G73" s="322"/>
      <c r="H73" s="322"/>
      <c r="I73" s="318"/>
      <c r="J73" s="322"/>
      <c r="K73" s="322"/>
      <c r="L73" s="319"/>
    </row>
    <row r="74" spans="1:12" ht="19.5" customHeight="1">
      <c r="A74" s="315">
        <v>4311</v>
      </c>
      <c r="B74" s="280" t="s">
        <v>697</v>
      </c>
      <c r="C74" s="325" t="s">
        <v>125</v>
      </c>
      <c r="D74" s="322">
        <v>0</v>
      </c>
      <c r="E74" s="322">
        <v>0</v>
      </c>
      <c r="F74" s="318" t="s">
        <v>146</v>
      </c>
      <c r="G74" s="322">
        <v>0</v>
      </c>
      <c r="H74" s="322">
        <v>0</v>
      </c>
      <c r="I74" s="318" t="s">
        <v>146</v>
      </c>
      <c r="J74" s="322">
        <v>0</v>
      </c>
      <c r="K74" s="322">
        <v>0</v>
      </c>
      <c r="L74" s="319" t="s">
        <v>146</v>
      </c>
    </row>
    <row r="75" spans="1:12" ht="12.75">
      <c r="A75" s="315">
        <v>4312</v>
      </c>
      <c r="B75" s="280" t="s">
        <v>698</v>
      </c>
      <c r="C75" s="325" t="s">
        <v>126</v>
      </c>
      <c r="D75" s="322">
        <v>0</v>
      </c>
      <c r="E75" s="322">
        <v>0</v>
      </c>
      <c r="F75" s="318" t="s">
        <v>146</v>
      </c>
      <c r="G75" s="322">
        <v>0</v>
      </c>
      <c r="H75" s="322">
        <v>0</v>
      </c>
      <c r="I75" s="318"/>
      <c r="J75" s="322">
        <v>0</v>
      </c>
      <c r="K75" s="322">
        <v>0</v>
      </c>
      <c r="L75" s="319"/>
    </row>
    <row r="76" spans="1:12" ht="21.75" customHeight="1">
      <c r="A76" s="315">
        <v>4320</v>
      </c>
      <c r="B76" s="328" t="s">
        <v>699</v>
      </c>
      <c r="C76" s="325" t="s">
        <v>141</v>
      </c>
      <c r="D76" s="322">
        <v>0</v>
      </c>
      <c r="E76" s="322">
        <v>0</v>
      </c>
      <c r="F76" s="322" t="s">
        <v>146</v>
      </c>
      <c r="G76" s="322">
        <v>0</v>
      </c>
      <c r="H76" s="322">
        <v>0</v>
      </c>
      <c r="I76" s="322" t="s">
        <v>146</v>
      </c>
      <c r="J76" s="322">
        <v>0</v>
      </c>
      <c r="K76" s="322">
        <v>0</v>
      </c>
      <c r="L76" s="323" t="s">
        <v>146</v>
      </c>
    </row>
    <row r="77" spans="1:12" ht="12.75">
      <c r="A77" s="315"/>
      <c r="B77" s="327" t="s">
        <v>197</v>
      </c>
      <c r="C77" s="325" t="s">
        <v>43</v>
      </c>
      <c r="D77" s="322"/>
      <c r="E77" s="322"/>
      <c r="F77" s="318"/>
      <c r="G77" s="322"/>
      <c r="H77" s="322"/>
      <c r="I77" s="318"/>
      <c r="J77" s="322"/>
      <c r="K77" s="322"/>
      <c r="L77" s="319"/>
    </row>
    <row r="78" spans="1:12" ht="24.75" customHeight="1">
      <c r="A78" s="315">
        <v>4321</v>
      </c>
      <c r="B78" s="280" t="s">
        <v>700</v>
      </c>
      <c r="C78" s="325" t="s">
        <v>127</v>
      </c>
      <c r="D78" s="322">
        <v>0</v>
      </c>
      <c r="E78" s="322">
        <v>0</v>
      </c>
      <c r="F78" s="318" t="s">
        <v>146</v>
      </c>
      <c r="G78" s="322">
        <v>0</v>
      </c>
      <c r="H78" s="322">
        <v>0</v>
      </c>
      <c r="I78" s="318" t="s">
        <v>146</v>
      </c>
      <c r="J78" s="322">
        <v>0</v>
      </c>
      <c r="K78" s="322">
        <v>0</v>
      </c>
      <c r="L78" s="319" t="s">
        <v>146</v>
      </c>
    </row>
    <row r="79" spans="1:12" ht="25.5" customHeight="1">
      <c r="A79" s="315">
        <v>4322</v>
      </c>
      <c r="B79" s="280" t="s">
        <v>701</v>
      </c>
      <c r="C79" s="325" t="s">
        <v>128</v>
      </c>
      <c r="D79" s="322">
        <v>0</v>
      </c>
      <c r="E79" s="322">
        <v>0</v>
      </c>
      <c r="F79" s="318" t="s">
        <v>146</v>
      </c>
      <c r="G79" s="322">
        <v>0</v>
      </c>
      <c r="H79" s="322">
        <v>0</v>
      </c>
      <c r="I79" s="318" t="s">
        <v>146</v>
      </c>
      <c r="J79" s="322">
        <v>0</v>
      </c>
      <c r="K79" s="322">
        <v>0</v>
      </c>
      <c r="L79" s="319" t="s">
        <v>146</v>
      </c>
    </row>
    <row r="80" spans="1:12" ht="43.5" customHeight="1">
      <c r="A80" s="315">
        <v>4330</v>
      </c>
      <c r="B80" s="328" t="s">
        <v>702</v>
      </c>
      <c r="C80" s="325" t="s">
        <v>141</v>
      </c>
      <c r="D80" s="322">
        <v>0</v>
      </c>
      <c r="E80" s="322">
        <v>0</v>
      </c>
      <c r="F80" s="318" t="s">
        <v>146</v>
      </c>
      <c r="G80" s="322">
        <v>0</v>
      </c>
      <c r="H80" s="322">
        <v>0</v>
      </c>
      <c r="I80" s="318" t="s">
        <v>146</v>
      </c>
      <c r="J80" s="322">
        <v>0</v>
      </c>
      <c r="K80" s="322">
        <v>0</v>
      </c>
      <c r="L80" s="319" t="s">
        <v>146</v>
      </c>
    </row>
    <row r="81" spans="1:12" ht="12.75">
      <c r="A81" s="315"/>
      <c r="B81" s="327" t="s">
        <v>197</v>
      </c>
      <c r="C81" s="325" t="s">
        <v>43</v>
      </c>
      <c r="D81" s="322"/>
      <c r="E81" s="322"/>
      <c r="F81" s="318"/>
      <c r="G81" s="322"/>
      <c r="H81" s="322"/>
      <c r="I81" s="318"/>
      <c r="J81" s="322"/>
      <c r="K81" s="322"/>
      <c r="L81" s="319"/>
    </row>
    <row r="82" spans="1:12" ht="12.75">
      <c r="A82" s="315">
        <v>4331</v>
      </c>
      <c r="B82" s="280" t="s">
        <v>703</v>
      </c>
      <c r="C82" s="325" t="s">
        <v>129</v>
      </c>
      <c r="D82" s="322">
        <v>0</v>
      </c>
      <c r="E82" s="322">
        <v>0</v>
      </c>
      <c r="F82" s="318" t="s">
        <v>146</v>
      </c>
      <c r="G82" s="322">
        <v>0</v>
      </c>
      <c r="H82" s="322">
        <v>0</v>
      </c>
      <c r="I82" s="318" t="s">
        <v>146</v>
      </c>
      <c r="J82" s="322">
        <v>0</v>
      </c>
      <c r="K82" s="322">
        <v>0</v>
      </c>
      <c r="L82" s="319" t="s">
        <v>146</v>
      </c>
    </row>
    <row r="83" spans="1:12" ht="12.75">
      <c r="A83" s="315">
        <v>4332</v>
      </c>
      <c r="B83" s="280" t="s">
        <v>704</v>
      </c>
      <c r="C83" s="325" t="s">
        <v>130</v>
      </c>
      <c r="D83" s="322">
        <v>0</v>
      </c>
      <c r="E83" s="322">
        <v>0</v>
      </c>
      <c r="F83" s="318" t="s">
        <v>146</v>
      </c>
      <c r="G83" s="322">
        <v>0</v>
      </c>
      <c r="H83" s="322">
        <v>0</v>
      </c>
      <c r="I83" s="318" t="s">
        <v>146</v>
      </c>
      <c r="J83" s="322">
        <v>0</v>
      </c>
      <c r="K83" s="322">
        <v>0</v>
      </c>
      <c r="L83" s="319" t="s">
        <v>146</v>
      </c>
    </row>
    <row r="84" spans="1:12" ht="22.5" customHeight="1">
      <c r="A84" s="315">
        <v>4333</v>
      </c>
      <c r="B84" s="280" t="s">
        <v>705</v>
      </c>
      <c r="C84" s="325" t="s">
        <v>131</v>
      </c>
      <c r="D84" s="322">
        <v>0</v>
      </c>
      <c r="E84" s="322">
        <v>0</v>
      </c>
      <c r="F84" s="318" t="s">
        <v>146</v>
      </c>
      <c r="G84" s="322">
        <v>0</v>
      </c>
      <c r="H84" s="322">
        <v>0</v>
      </c>
      <c r="I84" s="318" t="s">
        <v>146</v>
      </c>
      <c r="J84" s="322">
        <v>0</v>
      </c>
      <c r="K84" s="322">
        <v>0</v>
      </c>
      <c r="L84" s="319" t="s">
        <v>146</v>
      </c>
    </row>
    <row r="85" spans="1:12" ht="24.75" customHeight="1">
      <c r="A85" s="315">
        <v>4400</v>
      </c>
      <c r="B85" s="329" t="s">
        <v>706</v>
      </c>
      <c r="C85" s="325" t="s">
        <v>141</v>
      </c>
      <c r="D85" s="322">
        <v>43149832.7</v>
      </c>
      <c r="E85" s="322">
        <v>43149832.7</v>
      </c>
      <c r="F85" s="318" t="s">
        <v>146</v>
      </c>
      <c r="G85" s="322">
        <v>43659481.7</v>
      </c>
      <c r="H85" s="322">
        <v>43659481.7</v>
      </c>
      <c r="I85" s="318" t="s">
        <v>146</v>
      </c>
      <c r="J85" s="322">
        <v>8061613.216</v>
      </c>
      <c r="K85" s="322">
        <v>8061613.216</v>
      </c>
      <c r="L85" s="319" t="s">
        <v>146</v>
      </c>
    </row>
    <row r="86" spans="1:12" ht="12.75">
      <c r="A86" s="315"/>
      <c r="B86" s="316" t="s">
        <v>650</v>
      </c>
      <c r="C86" s="317" t="s">
        <v>43</v>
      </c>
      <c r="D86" s="322"/>
      <c r="E86" s="322"/>
      <c r="F86" s="322"/>
      <c r="G86" s="322"/>
      <c r="H86" s="322"/>
      <c r="I86" s="322"/>
      <c r="J86" s="322"/>
      <c r="K86" s="322"/>
      <c r="L86" s="323"/>
    </row>
    <row r="87" spans="1:12" ht="33.75" customHeight="1">
      <c r="A87" s="315">
        <v>4410</v>
      </c>
      <c r="B87" s="328" t="s">
        <v>707</v>
      </c>
      <c r="C87" s="325" t="s">
        <v>141</v>
      </c>
      <c r="D87" s="322">
        <v>42918987.7</v>
      </c>
      <c r="E87" s="322">
        <v>42918987.7</v>
      </c>
      <c r="F87" s="322" t="s">
        <v>146</v>
      </c>
      <c r="G87" s="322">
        <v>43428636.7</v>
      </c>
      <c r="H87" s="322">
        <v>43428636.7</v>
      </c>
      <c r="I87" s="322" t="s">
        <v>146</v>
      </c>
      <c r="J87" s="322">
        <v>8051825.636</v>
      </c>
      <c r="K87" s="322">
        <v>8051825.636</v>
      </c>
      <c r="L87" s="323" t="s">
        <v>146</v>
      </c>
    </row>
    <row r="88" spans="1:12" ht="12.75">
      <c r="A88" s="315"/>
      <c r="B88" s="327" t="s">
        <v>197</v>
      </c>
      <c r="C88" s="325" t="s">
        <v>43</v>
      </c>
      <c r="D88" s="322"/>
      <c r="E88" s="322"/>
      <c r="F88" s="318"/>
      <c r="G88" s="322"/>
      <c r="H88" s="322"/>
      <c r="I88" s="318"/>
      <c r="J88" s="322"/>
      <c r="K88" s="322"/>
      <c r="L88" s="319"/>
    </row>
    <row r="89" spans="1:12" ht="37.5" customHeight="1">
      <c r="A89" s="315">
        <v>4411</v>
      </c>
      <c r="B89" s="280" t="s">
        <v>708</v>
      </c>
      <c r="C89" s="325" t="s">
        <v>132</v>
      </c>
      <c r="D89" s="322">
        <v>42909567.7</v>
      </c>
      <c r="E89" s="322">
        <v>42909567.7</v>
      </c>
      <c r="F89" s="318" t="s">
        <v>146</v>
      </c>
      <c r="G89" s="322">
        <v>43414536.7</v>
      </c>
      <c r="H89" s="322">
        <v>43414536.7</v>
      </c>
      <c r="I89" s="318" t="s">
        <v>146</v>
      </c>
      <c r="J89" s="322">
        <v>8051825.636</v>
      </c>
      <c r="K89" s="322">
        <v>8051825.636</v>
      </c>
      <c r="L89" s="319" t="s">
        <v>146</v>
      </c>
    </row>
    <row r="90" spans="1:12" ht="36" customHeight="1">
      <c r="A90" s="315">
        <v>4412</v>
      </c>
      <c r="B90" s="280" t="s">
        <v>709</v>
      </c>
      <c r="C90" s="325" t="s">
        <v>133</v>
      </c>
      <c r="D90" s="322">
        <v>9420</v>
      </c>
      <c r="E90" s="322">
        <v>9420</v>
      </c>
      <c r="F90" s="318" t="s">
        <v>146</v>
      </c>
      <c r="G90" s="322">
        <v>14100</v>
      </c>
      <c r="H90" s="322">
        <v>14100</v>
      </c>
      <c r="I90" s="318" t="s">
        <v>146</v>
      </c>
      <c r="J90" s="322">
        <v>0</v>
      </c>
      <c r="K90" s="322">
        <v>0</v>
      </c>
      <c r="L90" s="319" t="s">
        <v>146</v>
      </c>
    </row>
    <row r="91" spans="1:12" ht="30.75" customHeight="1">
      <c r="A91" s="315">
        <v>4420</v>
      </c>
      <c r="B91" s="328" t="s">
        <v>710</v>
      </c>
      <c r="C91" s="325" t="s">
        <v>141</v>
      </c>
      <c r="D91" s="322">
        <v>230845</v>
      </c>
      <c r="E91" s="322">
        <v>230845</v>
      </c>
      <c r="F91" s="322" t="s">
        <v>146</v>
      </c>
      <c r="G91" s="322">
        <v>230845</v>
      </c>
      <c r="H91" s="322">
        <v>230845</v>
      </c>
      <c r="I91" s="322" t="s">
        <v>146</v>
      </c>
      <c r="J91" s="322">
        <v>9787.58</v>
      </c>
      <c r="K91" s="322">
        <v>9787.58</v>
      </c>
      <c r="L91" s="323" t="s">
        <v>146</v>
      </c>
    </row>
    <row r="92" spans="1:12" ht="12.75">
      <c r="A92" s="315"/>
      <c r="B92" s="327" t="s">
        <v>197</v>
      </c>
      <c r="C92" s="325" t="s">
        <v>43</v>
      </c>
      <c r="D92" s="322"/>
      <c r="E92" s="322"/>
      <c r="F92" s="318"/>
      <c r="G92" s="322"/>
      <c r="H92" s="322"/>
      <c r="I92" s="318"/>
      <c r="J92" s="322"/>
      <c r="K92" s="322"/>
      <c r="L92" s="319"/>
    </row>
    <row r="93" spans="1:12" ht="30.75" customHeight="1">
      <c r="A93" s="315">
        <v>4421</v>
      </c>
      <c r="B93" s="280" t="s">
        <v>711</v>
      </c>
      <c r="C93" s="325" t="s">
        <v>134</v>
      </c>
      <c r="D93" s="322">
        <v>230845</v>
      </c>
      <c r="E93" s="322">
        <v>230845</v>
      </c>
      <c r="F93" s="318" t="s">
        <v>146</v>
      </c>
      <c r="G93" s="322">
        <v>230845</v>
      </c>
      <c r="H93" s="322">
        <v>230845</v>
      </c>
      <c r="I93" s="318" t="s">
        <v>146</v>
      </c>
      <c r="J93" s="322">
        <v>9787.58</v>
      </c>
      <c r="K93" s="322">
        <v>9787.58</v>
      </c>
      <c r="L93" s="319" t="s">
        <v>146</v>
      </c>
    </row>
    <row r="94" spans="1:12" ht="36.75" customHeight="1">
      <c r="A94" s="315">
        <v>4422</v>
      </c>
      <c r="B94" s="280" t="s">
        <v>712</v>
      </c>
      <c r="C94" s="325" t="s">
        <v>135</v>
      </c>
      <c r="D94" s="322">
        <v>0</v>
      </c>
      <c r="E94" s="322">
        <v>0</v>
      </c>
      <c r="F94" s="318" t="s">
        <v>146</v>
      </c>
      <c r="G94" s="322">
        <v>0</v>
      </c>
      <c r="H94" s="322">
        <v>0</v>
      </c>
      <c r="I94" s="318" t="s">
        <v>146</v>
      </c>
      <c r="J94" s="322">
        <v>0</v>
      </c>
      <c r="K94" s="322">
        <v>0</v>
      </c>
      <c r="L94" s="319" t="s">
        <v>146</v>
      </c>
    </row>
    <row r="95" spans="1:12" ht="29.25" customHeight="1">
      <c r="A95" s="315">
        <v>4500</v>
      </c>
      <c r="B95" s="329" t="s">
        <v>713</v>
      </c>
      <c r="C95" s="325" t="s">
        <v>141</v>
      </c>
      <c r="D95" s="322">
        <v>92361.9</v>
      </c>
      <c r="E95" s="322">
        <v>92361.9</v>
      </c>
      <c r="F95" s="318" t="s">
        <v>146</v>
      </c>
      <c r="G95" s="322">
        <v>132361.9</v>
      </c>
      <c r="H95" s="322">
        <v>132361.9</v>
      </c>
      <c r="I95" s="318" t="s">
        <v>146</v>
      </c>
      <c r="J95" s="322">
        <v>4240.663</v>
      </c>
      <c r="K95" s="322">
        <v>4240.663</v>
      </c>
      <c r="L95" s="319" t="s">
        <v>146</v>
      </c>
    </row>
    <row r="96" spans="1:12" ht="12.75">
      <c r="A96" s="315"/>
      <c r="B96" s="316" t="s">
        <v>650</v>
      </c>
      <c r="C96" s="317" t="s">
        <v>43</v>
      </c>
      <c r="D96" s="322"/>
      <c r="E96" s="322"/>
      <c r="F96" s="322"/>
      <c r="G96" s="322"/>
      <c r="H96" s="322"/>
      <c r="I96" s="322"/>
      <c r="J96" s="322"/>
      <c r="K96" s="322"/>
      <c r="L96" s="323"/>
    </row>
    <row r="97" spans="1:12" ht="30" customHeight="1">
      <c r="A97" s="315">
        <v>4510</v>
      </c>
      <c r="B97" s="328" t="s">
        <v>714</v>
      </c>
      <c r="C97" s="325" t="s">
        <v>141</v>
      </c>
      <c r="D97" s="322">
        <v>0</v>
      </c>
      <c r="E97" s="322">
        <v>0</v>
      </c>
      <c r="F97" s="322" t="s">
        <v>146</v>
      </c>
      <c r="G97" s="322">
        <v>0</v>
      </c>
      <c r="H97" s="322">
        <v>0</v>
      </c>
      <c r="I97" s="322" t="s">
        <v>146</v>
      </c>
      <c r="J97" s="322">
        <v>0</v>
      </c>
      <c r="K97" s="322">
        <v>0</v>
      </c>
      <c r="L97" s="323" t="s">
        <v>146</v>
      </c>
    </row>
    <row r="98" spans="1:12" ht="12.75">
      <c r="A98" s="315"/>
      <c r="B98" s="327" t="s">
        <v>197</v>
      </c>
      <c r="C98" s="325" t="s">
        <v>43</v>
      </c>
      <c r="D98" s="322"/>
      <c r="E98" s="322"/>
      <c r="F98" s="318"/>
      <c r="G98" s="322"/>
      <c r="H98" s="322"/>
      <c r="I98" s="318"/>
      <c r="J98" s="322"/>
      <c r="K98" s="322"/>
      <c r="L98" s="319"/>
    </row>
    <row r="99" spans="1:12" ht="37.5" customHeight="1">
      <c r="A99" s="315">
        <v>4511</v>
      </c>
      <c r="B99" s="280" t="s">
        <v>715</v>
      </c>
      <c r="C99" s="325" t="s">
        <v>136</v>
      </c>
      <c r="D99" s="322">
        <v>0</v>
      </c>
      <c r="E99" s="322">
        <v>0</v>
      </c>
      <c r="F99" s="318" t="s">
        <v>146</v>
      </c>
      <c r="G99" s="322">
        <v>0</v>
      </c>
      <c r="H99" s="322">
        <v>0</v>
      </c>
      <c r="I99" s="318" t="s">
        <v>146</v>
      </c>
      <c r="J99" s="322">
        <v>0</v>
      </c>
      <c r="K99" s="322">
        <v>0</v>
      </c>
      <c r="L99" s="319" t="s">
        <v>146</v>
      </c>
    </row>
    <row r="100" spans="1:12" ht="33.75" customHeight="1">
      <c r="A100" s="315">
        <v>4512</v>
      </c>
      <c r="B100" s="280" t="s">
        <v>716</v>
      </c>
      <c r="C100" s="325" t="s">
        <v>137</v>
      </c>
      <c r="D100" s="322">
        <v>0</v>
      </c>
      <c r="E100" s="322">
        <v>0</v>
      </c>
      <c r="F100" s="318" t="s">
        <v>146</v>
      </c>
      <c r="G100" s="322">
        <v>0</v>
      </c>
      <c r="H100" s="322">
        <v>0</v>
      </c>
      <c r="I100" s="318" t="s">
        <v>146</v>
      </c>
      <c r="J100" s="322">
        <v>0</v>
      </c>
      <c r="K100" s="322">
        <v>0</v>
      </c>
      <c r="L100" s="319" t="s">
        <v>146</v>
      </c>
    </row>
    <row r="101" spans="1:12" ht="37.5" customHeight="1">
      <c r="A101" s="315">
        <v>4520</v>
      </c>
      <c r="B101" s="328" t="s">
        <v>717</v>
      </c>
      <c r="C101" s="325" t="s">
        <v>141</v>
      </c>
      <c r="D101" s="322">
        <v>0</v>
      </c>
      <c r="E101" s="322">
        <v>0</v>
      </c>
      <c r="F101" s="322" t="s">
        <v>146</v>
      </c>
      <c r="G101" s="322">
        <v>0</v>
      </c>
      <c r="H101" s="322">
        <v>0</v>
      </c>
      <c r="I101" s="322" t="s">
        <v>146</v>
      </c>
      <c r="J101" s="322">
        <v>0</v>
      </c>
      <c r="K101" s="322">
        <v>0</v>
      </c>
      <c r="L101" s="323" t="s">
        <v>146</v>
      </c>
    </row>
    <row r="102" spans="1:12" ht="12.75">
      <c r="A102" s="315"/>
      <c r="B102" s="327" t="s">
        <v>197</v>
      </c>
      <c r="C102" s="325" t="s">
        <v>43</v>
      </c>
      <c r="D102" s="322"/>
      <c r="E102" s="322"/>
      <c r="F102" s="318"/>
      <c r="G102" s="322"/>
      <c r="H102" s="322"/>
      <c r="I102" s="318"/>
      <c r="J102" s="322"/>
      <c r="K102" s="322"/>
      <c r="L102" s="319"/>
    </row>
    <row r="103" spans="1:12" ht="39" customHeight="1">
      <c r="A103" s="315">
        <v>4521</v>
      </c>
      <c r="B103" s="280" t="s">
        <v>718</v>
      </c>
      <c r="C103" s="325" t="s">
        <v>138</v>
      </c>
      <c r="D103" s="322">
        <v>0</v>
      </c>
      <c r="E103" s="322">
        <v>0</v>
      </c>
      <c r="F103" s="318" t="s">
        <v>146</v>
      </c>
      <c r="G103" s="322">
        <v>0</v>
      </c>
      <c r="H103" s="322">
        <v>0</v>
      </c>
      <c r="I103" s="318" t="s">
        <v>146</v>
      </c>
      <c r="J103" s="322">
        <v>0</v>
      </c>
      <c r="K103" s="322">
        <v>0</v>
      </c>
      <c r="L103" s="319" t="s">
        <v>146</v>
      </c>
    </row>
    <row r="104" spans="1:12" ht="35.25" customHeight="1">
      <c r="A104" s="315">
        <v>4522</v>
      </c>
      <c r="B104" s="280" t="s">
        <v>719</v>
      </c>
      <c r="C104" s="325" t="s">
        <v>139</v>
      </c>
      <c r="D104" s="322">
        <v>0</v>
      </c>
      <c r="E104" s="322">
        <v>0</v>
      </c>
      <c r="F104" s="318" t="s">
        <v>146</v>
      </c>
      <c r="G104" s="322">
        <v>0</v>
      </c>
      <c r="H104" s="322">
        <v>0</v>
      </c>
      <c r="I104" s="318" t="s">
        <v>146</v>
      </c>
      <c r="J104" s="322">
        <v>0</v>
      </c>
      <c r="K104" s="322">
        <v>0</v>
      </c>
      <c r="L104" s="319" t="s">
        <v>146</v>
      </c>
    </row>
    <row r="105" spans="1:12" ht="38.25" customHeight="1">
      <c r="A105" s="315">
        <v>4530</v>
      </c>
      <c r="B105" s="328" t="s">
        <v>720</v>
      </c>
      <c r="C105" s="325" t="s">
        <v>141</v>
      </c>
      <c r="D105" s="322">
        <v>92361.9</v>
      </c>
      <c r="E105" s="322">
        <v>92361.9</v>
      </c>
      <c r="F105" s="318" t="s">
        <v>146</v>
      </c>
      <c r="G105" s="322">
        <v>132361.9</v>
      </c>
      <c r="H105" s="322">
        <v>132361.9</v>
      </c>
      <c r="I105" s="318" t="s">
        <v>146</v>
      </c>
      <c r="J105" s="322">
        <v>4240.663</v>
      </c>
      <c r="K105" s="322">
        <v>4240.663</v>
      </c>
      <c r="L105" s="319" t="s">
        <v>146</v>
      </c>
    </row>
    <row r="106" spans="1:12" ht="12.75">
      <c r="A106" s="315"/>
      <c r="B106" s="327" t="s">
        <v>197</v>
      </c>
      <c r="C106" s="325" t="s">
        <v>43</v>
      </c>
      <c r="D106" s="322"/>
      <c r="E106" s="322"/>
      <c r="F106" s="318"/>
      <c r="G106" s="322"/>
      <c r="H106" s="322"/>
      <c r="I106" s="318"/>
      <c r="J106" s="322"/>
      <c r="K106" s="322"/>
      <c r="L106" s="319"/>
    </row>
    <row r="107" spans="1:12" ht="38.25" customHeight="1">
      <c r="A107" s="315">
        <v>4531</v>
      </c>
      <c r="B107" s="331" t="s">
        <v>721</v>
      </c>
      <c r="C107" s="325" t="s">
        <v>60</v>
      </c>
      <c r="D107" s="322">
        <v>55154.2</v>
      </c>
      <c r="E107" s="322">
        <v>55154.2</v>
      </c>
      <c r="F107" s="318" t="s">
        <v>146</v>
      </c>
      <c r="G107" s="322">
        <v>55154.2</v>
      </c>
      <c r="H107" s="322">
        <v>55154.2</v>
      </c>
      <c r="I107" s="318" t="s">
        <v>146</v>
      </c>
      <c r="J107" s="322">
        <v>0</v>
      </c>
      <c r="K107" s="322">
        <v>0</v>
      </c>
      <c r="L107" s="319" t="s">
        <v>146</v>
      </c>
    </row>
    <row r="108" spans="1:12" ht="38.25" customHeight="1">
      <c r="A108" s="315">
        <v>4532</v>
      </c>
      <c r="B108" s="331" t="s">
        <v>722</v>
      </c>
      <c r="C108" s="325" t="s">
        <v>61</v>
      </c>
      <c r="D108" s="322">
        <v>37207.7</v>
      </c>
      <c r="E108" s="322">
        <v>37207.7</v>
      </c>
      <c r="F108" s="318" t="s">
        <v>146</v>
      </c>
      <c r="G108" s="322">
        <v>37207.7</v>
      </c>
      <c r="H108" s="322">
        <v>37207.7</v>
      </c>
      <c r="I108" s="318" t="s">
        <v>146</v>
      </c>
      <c r="J108" s="322">
        <v>4240.663</v>
      </c>
      <c r="K108" s="322">
        <v>4240.663</v>
      </c>
      <c r="L108" s="319" t="s">
        <v>146</v>
      </c>
    </row>
    <row r="109" spans="1:12" ht="33.75" customHeight="1">
      <c r="A109" s="315">
        <v>4533</v>
      </c>
      <c r="B109" s="333" t="s">
        <v>723</v>
      </c>
      <c r="C109" s="325" t="s">
        <v>62</v>
      </c>
      <c r="D109" s="322">
        <v>0</v>
      </c>
      <c r="E109" s="322">
        <v>0</v>
      </c>
      <c r="F109" s="318" t="s">
        <v>146</v>
      </c>
      <c r="G109" s="322">
        <v>40000</v>
      </c>
      <c r="H109" s="322">
        <v>40000</v>
      </c>
      <c r="I109" s="318" t="s">
        <v>146</v>
      </c>
      <c r="J109" s="322">
        <v>0</v>
      </c>
      <c r="K109" s="322">
        <v>0</v>
      </c>
      <c r="L109" s="319" t="s">
        <v>146</v>
      </c>
    </row>
    <row r="110" spans="1:12" ht="22.5" customHeight="1">
      <c r="A110" s="315">
        <v>4534</v>
      </c>
      <c r="B110" s="280" t="s">
        <v>724</v>
      </c>
      <c r="C110" s="334" t="s">
        <v>43</v>
      </c>
      <c r="D110" s="322">
        <v>0</v>
      </c>
      <c r="E110" s="322">
        <v>0</v>
      </c>
      <c r="F110" s="318" t="s">
        <v>146</v>
      </c>
      <c r="G110" s="322">
        <v>0</v>
      </c>
      <c r="H110" s="322">
        <v>0</v>
      </c>
      <c r="I110" s="318" t="s">
        <v>146</v>
      </c>
      <c r="J110" s="322">
        <v>0</v>
      </c>
      <c r="K110" s="322">
        <v>0</v>
      </c>
      <c r="L110" s="319" t="s">
        <v>146</v>
      </c>
    </row>
    <row r="111" spans="1:12" ht="12.75">
      <c r="A111" s="315">
        <v>4535</v>
      </c>
      <c r="B111" s="331" t="s">
        <v>725</v>
      </c>
      <c r="C111" s="334" t="s">
        <v>43</v>
      </c>
      <c r="D111" s="322">
        <v>0</v>
      </c>
      <c r="E111" s="322">
        <v>0</v>
      </c>
      <c r="F111" s="318" t="s">
        <v>146</v>
      </c>
      <c r="G111" s="322">
        <v>0</v>
      </c>
      <c r="H111" s="322">
        <v>0</v>
      </c>
      <c r="I111" s="318" t="s">
        <v>146</v>
      </c>
      <c r="J111" s="322">
        <v>0</v>
      </c>
      <c r="K111" s="322">
        <v>0</v>
      </c>
      <c r="L111" s="319" t="s">
        <v>146</v>
      </c>
    </row>
    <row r="112" spans="1:12" ht="12.75">
      <c r="A112" s="315">
        <v>4536</v>
      </c>
      <c r="B112" s="331" t="s">
        <v>726</v>
      </c>
      <c r="C112" s="334" t="s">
        <v>43</v>
      </c>
      <c r="D112" s="322">
        <v>0</v>
      </c>
      <c r="E112" s="322">
        <v>0</v>
      </c>
      <c r="F112" s="318" t="s">
        <v>146</v>
      </c>
      <c r="G112" s="322">
        <v>40000</v>
      </c>
      <c r="H112" s="322">
        <v>40000</v>
      </c>
      <c r="I112" s="318" t="s">
        <v>146</v>
      </c>
      <c r="J112" s="322">
        <v>0</v>
      </c>
      <c r="K112" s="322">
        <v>0</v>
      </c>
      <c r="L112" s="319" t="s">
        <v>146</v>
      </c>
    </row>
    <row r="113" spans="1:12" ht="37.5" customHeight="1">
      <c r="A113" s="315">
        <v>4540</v>
      </c>
      <c r="B113" s="328" t="s">
        <v>727</v>
      </c>
      <c r="C113" s="325" t="s">
        <v>141</v>
      </c>
      <c r="D113" s="322">
        <v>0</v>
      </c>
      <c r="E113" s="335">
        <v>0</v>
      </c>
      <c r="F113" s="318" t="s">
        <v>146</v>
      </c>
      <c r="G113" s="322">
        <v>0</v>
      </c>
      <c r="H113" s="335">
        <v>0</v>
      </c>
      <c r="I113" s="318" t="s">
        <v>146</v>
      </c>
      <c r="J113" s="322">
        <v>0</v>
      </c>
      <c r="K113" s="335">
        <v>0</v>
      </c>
      <c r="L113" s="323" t="s">
        <v>146</v>
      </c>
    </row>
    <row r="114" spans="1:12" ht="12.75">
      <c r="A114" s="315"/>
      <c r="B114" s="327" t="s">
        <v>197</v>
      </c>
      <c r="C114" s="325" t="s">
        <v>43</v>
      </c>
      <c r="D114" s="322"/>
      <c r="E114" s="322"/>
      <c r="F114" s="318"/>
      <c r="G114" s="322"/>
      <c r="H114" s="322"/>
      <c r="I114" s="318"/>
      <c r="J114" s="322"/>
      <c r="K114" s="322"/>
      <c r="L114" s="319"/>
    </row>
    <row r="115" spans="1:12" ht="30" customHeight="1">
      <c r="A115" s="315">
        <v>4541</v>
      </c>
      <c r="B115" s="331" t="s">
        <v>728</v>
      </c>
      <c r="C115" s="325" t="s">
        <v>63</v>
      </c>
      <c r="D115" s="322">
        <v>0</v>
      </c>
      <c r="E115" s="322">
        <v>0</v>
      </c>
      <c r="F115" s="318" t="s">
        <v>146</v>
      </c>
      <c r="G115" s="322">
        <v>0</v>
      </c>
      <c r="H115" s="322">
        <v>0</v>
      </c>
      <c r="I115" s="318" t="s">
        <v>146</v>
      </c>
      <c r="J115" s="322">
        <v>0</v>
      </c>
      <c r="K115" s="322">
        <v>0</v>
      </c>
      <c r="L115" s="319" t="s">
        <v>146</v>
      </c>
    </row>
    <row r="116" spans="1:12" ht="38.25" customHeight="1">
      <c r="A116" s="315">
        <v>4542</v>
      </c>
      <c r="B116" s="331" t="s">
        <v>729</v>
      </c>
      <c r="C116" s="325" t="s">
        <v>64</v>
      </c>
      <c r="D116" s="322">
        <v>0</v>
      </c>
      <c r="E116" s="322">
        <v>0</v>
      </c>
      <c r="F116" s="318" t="s">
        <v>146</v>
      </c>
      <c r="G116" s="322">
        <v>0</v>
      </c>
      <c r="H116" s="322">
        <v>0</v>
      </c>
      <c r="I116" s="318" t="s">
        <v>146</v>
      </c>
      <c r="J116" s="322">
        <v>0</v>
      </c>
      <c r="K116" s="322">
        <v>0</v>
      </c>
      <c r="L116" s="319" t="s">
        <v>146</v>
      </c>
    </row>
    <row r="117" spans="1:12" ht="30.75" customHeight="1">
      <c r="A117" s="315">
        <v>4543</v>
      </c>
      <c r="B117" s="333" t="s">
        <v>730</v>
      </c>
      <c r="C117" s="325" t="s">
        <v>65</v>
      </c>
      <c r="D117" s="322">
        <v>0</v>
      </c>
      <c r="E117" s="322">
        <v>0</v>
      </c>
      <c r="F117" s="318" t="s">
        <v>146</v>
      </c>
      <c r="G117" s="322">
        <v>0</v>
      </c>
      <c r="H117" s="322">
        <v>0</v>
      </c>
      <c r="I117" s="318" t="s">
        <v>146</v>
      </c>
      <c r="J117" s="322">
        <v>0</v>
      </c>
      <c r="K117" s="322">
        <v>0</v>
      </c>
      <c r="L117" s="319" t="s">
        <v>146</v>
      </c>
    </row>
    <row r="118" spans="1:12" ht="12.75">
      <c r="A118" s="315"/>
      <c r="B118" s="331" t="s">
        <v>650</v>
      </c>
      <c r="C118" s="334" t="s">
        <v>43</v>
      </c>
      <c r="D118" s="322"/>
      <c r="E118" s="322"/>
      <c r="F118" s="318"/>
      <c r="G118" s="322"/>
      <c r="H118" s="336"/>
      <c r="I118" s="322"/>
      <c r="J118" s="322"/>
      <c r="K118" s="336"/>
      <c r="L118" s="323"/>
    </row>
    <row r="119" spans="1:12" ht="18.75" customHeight="1">
      <c r="A119" s="315">
        <v>4544</v>
      </c>
      <c r="B119" s="280" t="s">
        <v>731</v>
      </c>
      <c r="C119" s="334" t="s">
        <v>43</v>
      </c>
      <c r="D119" s="322">
        <v>0</v>
      </c>
      <c r="E119" s="322">
        <v>0</v>
      </c>
      <c r="F119" s="318" t="s">
        <v>146</v>
      </c>
      <c r="G119" s="322">
        <v>0</v>
      </c>
      <c r="H119" s="322">
        <v>0</v>
      </c>
      <c r="I119" s="318" t="s">
        <v>146</v>
      </c>
      <c r="J119" s="322">
        <v>0</v>
      </c>
      <c r="K119" s="322">
        <v>0</v>
      </c>
      <c r="L119" s="319" t="s">
        <v>146</v>
      </c>
    </row>
    <row r="120" spans="1:12" ht="12.75">
      <c r="A120" s="315">
        <v>4545</v>
      </c>
      <c r="B120" s="331" t="s">
        <v>725</v>
      </c>
      <c r="C120" s="334" t="s">
        <v>43</v>
      </c>
      <c r="D120" s="322">
        <v>0</v>
      </c>
      <c r="E120" s="322">
        <v>0</v>
      </c>
      <c r="F120" s="318" t="s">
        <v>146</v>
      </c>
      <c r="G120" s="322">
        <v>0</v>
      </c>
      <c r="H120" s="322">
        <v>0</v>
      </c>
      <c r="I120" s="318" t="s">
        <v>146</v>
      </c>
      <c r="J120" s="322">
        <v>0</v>
      </c>
      <c r="K120" s="322">
        <v>0</v>
      </c>
      <c r="L120" s="319" t="s">
        <v>146</v>
      </c>
    </row>
    <row r="121" spans="1:12" ht="12.75">
      <c r="A121" s="315">
        <v>4546</v>
      </c>
      <c r="B121" s="331" t="s">
        <v>726</v>
      </c>
      <c r="C121" s="334" t="s">
        <v>43</v>
      </c>
      <c r="D121" s="322">
        <v>0</v>
      </c>
      <c r="E121" s="322">
        <v>0</v>
      </c>
      <c r="F121" s="318" t="s">
        <v>146</v>
      </c>
      <c r="G121" s="322">
        <v>0</v>
      </c>
      <c r="H121" s="322">
        <v>0</v>
      </c>
      <c r="I121" s="318" t="s">
        <v>146</v>
      </c>
      <c r="J121" s="322">
        <v>0</v>
      </c>
      <c r="K121" s="322">
        <v>0</v>
      </c>
      <c r="L121" s="319" t="s">
        <v>146</v>
      </c>
    </row>
    <row r="122" spans="1:12" ht="32.25" customHeight="1">
      <c r="A122" s="315">
        <v>4600</v>
      </c>
      <c r="B122" s="328" t="s">
        <v>732</v>
      </c>
      <c r="C122" s="325" t="s">
        <v>141</v>
      </c>
      <c r="D122" s="322">
        <v>939896.1</v>
      </c>
      <c r="E122" s="322">
        <v>939896.1</v>
      </c>
      <c r="F122" s="318" t="s">
        <v>146</v>
      </c>
      <c r="G122" s="322">
        <v>894896.1</v>
      </c>
      <c r="H122" s="322">
        <v>894896.1</v>
      </c>
      <c r="I122" s="318" t="s">
        <v>146</v>
      </c>
      <c r="J122" s="322">
        <v>20401.087</v>
      </c>
      <c r="K122" s="322">
        <v>20401.087</v>
      </c>
      <c r="L122" s="319" t="s">
        <v>146</v>
      </c>
    </row>
    <row r="123" spans="1:12" ht="12.75">
      <c r="A123" s="315"/>
      <c r="B123" s="316" t="s">
        <v>650</v>
      </c>
      <c r="C123" s="317" t="s">
        <v>43</v>
      </c>
      <c r="D123" s="322"/>
      <c r="E123" s="322"/>
      <c r="F123" s="322"/>
      <c r="G123" s="322"/>
      <c r="H123" s="322"/>
      <c r="I123" s="322"/>
      <c r="J123" s="322"/>
      <c r="K123" s="322"/>
      <c r="L123" s="323"/>
    </row>
    <row r="124" spans="1:12" ht="25.5" customHeight="1">
      <c r="A124" s="315">
        <v>4610</v>
      </c>
      <c r="B124" s="326" t="s">
        <v>733</v>
      </c>
      <c r="C124" s="317" t="s">
        <v>43</v>
      </c>
      <c r="D124" s="322">
        <v>0</v>
      </c>
      <c r="E124" s="322">
        <v>0</v>
      </c>
      <c r="F124" s="318" t="s">
        <v>146</v>
      </c>
      <c r="G124" s="322">
        <v>0</v>
      </c>
      <c r="H124" s="322">
        <v>0</v>
      </c>
      <c r="I124" s="318" t="s">
        <v>146</v>
      </c>
      <c r="J124" s="322">
        <v>0</v>
      </c>
      <c r="K124" s="322">
        <v>0</v>
      </c>
      <c r="L124" s="319" t="s">
        <v>146</v>
      </c>
    </row>
    <row r="125" spans="1:12" ht="12.75">
      <c r="A125" s="315"/>
      <c r="B125" s="316" t="s">
        <v>650</v>
      </c>
      <c r="C125" s="317" t="s">
        <v>43</v>
      </c>
      <c r="D125" s="322"/>
      <c r="E125" s="322"/>
      <c r="F125" s="318"/>
      <c r="G125" s="322"/>
      <c r="H125" s="322"/>
      <c r="I125" s="318"/>
      <c r="J125" s="322"/>
      <c r="K125" s="322"/>
      <c r="L125" s="319"/>
    </row>
    <row r="126" spans="1:12" ht="32.25" customHeight="1">
      <c r="A126" s="315">
        <v>4610</v>
      </c>
      <c r="B126" s="337" t="s">
        <v>734</v>
      </c>
      <c r="C126" s="321" t="s">
        <v>188</v>
      </c>
      <c r="D126" s="322">
        <v>0</v>
      </c>
      <c r="E126" s="322">
        <v>0</v>
      </c>
      <c r="F126" s="318" t="s">
        <v>146</v>
      </c>
      <c r="G126" s="322">
        <v>0</v>
      </c>
      <c r="H126" s="322">
        <v>0</v>
      </c>
      <c r="I126" s="318" t="s">
        <v>146</v>
      </c>
      <c r="J126" s="322">
        <v>0</v>
      </c>
      <c r="K126" s="322">
        <v>0</v>
      </c>
      <c r="L126" s="319" t="s">
        <v>146</v>
      </c>
    </row>
    <row r="127" spans="1:12" ht="36" customHeight="1">
      <c r="A127" s="315">
        <v>4620</v>
      </c>
      <c r="B127" s="337" t="s">
        <v>735</v>
      </c>
      <c r="C127" s="321" t="s">
        <v>15</v>
      </c>
      <c r="D127" s="322">
        <v>0</v>
      </c>
      <c r="E127" s="322">
        <v>0</v>
      </c>
      <c r="F127" s="318" t="s">
        <v>146</v>
      </c>
      <c r="G127" s="322">
        <v>0</v>
      </c>
      <c r="H127" s="322">
        <v>0</v>
      </c>
      <c r="I127" s="318" t="s">
        <v>146</v>
      </c>
      <c r="J127" s="322">
        <v>0</v>
      </c>
      <c r="K127" s="322">
        <v>0</v>
      </c>
      <c r="L127" s="319" t="s">
        <v>146</v>
      </c>
    </row>
    <row r="128" spans="1:12" ht="44.25" customHeight="1">
      <c r="A128" s="315">
        <v>4630</v>
      </c>
      <c r="B128" s="328" t="s">
        <v>736</v>
      </c>
      <c r="C128" s="325" t="s">
        <v>141</v>
      </c>
      <c r="D128" s="322">
        <v>939896.1</v>
      </c>
      <c r="E128" s="322">
        <v>939896.1</v>
      </c>
      <c r="F128" s="318" t="s">
        <v>146</v>
      </c>
      <c r="G128" s="322">
        <v>894896.1</v>
      </c>
      <c r="H128" s="322">
        <v>894896.1</v>
      </c>
      <c r="I128" s="318" t="s">
        <v>146</v>
      </c>
      <c r="J128" s="322">
        <v>20401.087</v>
      </c>
      <c r="K128" s="322">
        <v>20401.087</v>
      </c>
      <c r="L128" s="319" t="s">
        <v>146</v>
      </c>
    </row>
    <row r="129" spans="1:12" ht="12.75">
      <c r="A129" s="315"/>
      <c r="B129" s="327" t="s">
        <v>197</v>
      </c>
      <c r="C129" s="325" t="s">
        <v>43</v>
      </c>
      <c r="D129" s="322"/>
      <c r="E129" s="322"/>
      <c r="F129" s="318"/>
      <c r="G129" s="322"/>
      <c r="H129" s="322"/>
      <c r="I129" s="318"/>
      <c r="J129" s="322"/>
      <c r="K129" s="322"/>
      <c r="L129" s="319"/>
    </row>
    <row r="130" spans="1:12" ht="20.25" customHeight="1">
      <c r="A130" s="315">
        <v>4631</v>
      </c>
      <c r="B130" s="280" t="s">
        <v>737</v>
      </c>
      <c r="C130" s="325" t="s">
        <v>66</v>
      </c>
      <c r="D130" s="322">
        <v>0</v>
      </c>
      <c r="E130" s="322">
        <v>0</v>
      </c>
      <c r="F130" s="318" t="s">
        <v>146</v>
      </c>
      <c r="G130" s="322">
        <v>0</v>
      </c>
      <c r="H130" s="322">
        <v>0</v>
      </c>
      <c r="I130" s="318" t="s">
        <v>146</v>
      </c>
      <c r="J130" s="322">
        <v>0</v>
      </c>
      <c r="K130" s="322">
        <v>0</v>
      </c>
      <c r="L130" s="319"/>
    </row>
    <row r="131" spans="1:12" ht="36" customHeight="1">
      <c r="A131" s="315">
        <v>4632</v>
      </c>
      <c r="B131" s="280" t="s">
        <v>738</v>
      </c>
      <c r="C131" s="325" t="s">
        <v>67</v>
      </c>
      <c r="D131" s="322">
        <v>0</v>
      </c>
      <c r="E131" s="322">
        <v>0</v>
      </c>
      <c r="F131" s="318" t="s">
        <v>146</v>
      </c>
      <c r="G131" s="322">
        <v>0</v>
      </c>
      <c r="H131" s="322">
        <v>0</v>
      </c>
      <c r="I131" s="318" t="s">
        <v>146</v>
      </c>
      <c r="J131" s="322">
        <v>0</v>
      </c>
      <c r="K131" s="322">
        <v>0</v>
      </c>
      <c r="L131" s="319" t="s">
        <v>146</v>
      </c>
    </row>
    <row r="132" spans="1:12" ht="17.25" customHeight="1">
      <c r="A132" s="315">
        <v>4633</v>
      </c>
      <c r="B132" s="280" t="s">
        <v>739</v>
      </c>
      <c r="C132" s="325" t="s">
        <v>68</v>
      </c>
      <c r="D132" s="322">
        <v>10080</v>
      </c>
      <c r="E132" s="322">
        <v>10080</v>
      </c>
      <c r="F132" s="318" t="s">
        <v>146</v>
      </c>
      <c r="G132" s="322">
        <v>10080</v>
      </c>
      <c r="H132" s="322">
        <v>10080</v>
      </c>
      <c r="I132" s="318" t="s">
        <v>146</v>
      </c>
      <c r="J132" s="322">
        <v>10080</v>
      </c>
      <c r="K132" s="322">
        <v>10080</v>
      </c>
      <c r="L132" s="319" t="s">
        <v>146</v>
      </c>
    </row>
    <row r="133" spans="1:12" ht="14.25" customHeight="1">
      <c r="A133" s="315">
        <v>4634</v>
      </c>
      <c r="B133" s="280" t="s">
        <v>740</v>
      </c>
      <c r="C133" s="325" t="s">
        <v>46</v>
      </c>
      <c r="D133" s="322">
        <v>929816.1</v>
      </c>
      <c r="E133" s="322">
        <v>929816.1</v>
      </c>
      <c r="F133" s="318" t="s">
        <v>146</v>
      </c>
      <c r="G133" s="322">
        <v>884816.1</v>
      </c>
      <c r="H133" s="322">
        <v>884816.1</v>
      </c>
      <c r="I133" s="318" t="s">
        <v>146</v>
      </c>
      <c r="J133" s="322">
        <v>10321.087</v>
      </c>
      <c r="K133" s="322">
        <v>10321.087</v>
      </c>
      <c r="L133" s="319" t="s">
        <v>146</v>
      </c>
    </row>
    <row r="134" spans="1:12" ht="23.25" customHeight="1">
      <c r="A134" s="315">
        <v>4640</v>
      </c>
      <c r="B134" s="328" t="s">
        <v>741</v>
      </c>
      <c r="C134" s="325" t="s">
        <v>141</v>
      </c>
      <c r="D134" s="322">
        <v>0</v>
      </c>
      <c r="E134" s="322">
        <v>0</v>
      </c>
      <c r="F134" s="318" t="s">
        <v>146</v>
      </c>
      <c r="G134" s="322">
        <v>0</v>
      </c>
      <c r="H134" s="322">
        <v>0</v>
      </c>
      <c r="I134" s="318" t="s">
        <v>146</v>
      </c>
      <c r="J134" s="322">
        <v>0</v>
      </c>
      <c r="K134" s="322">
        <v>0</v>
      </c>
      <c r="L134" s="319" t="s">
        <v>146</v>
      </c>
    </row>
    <row r="135" spans="1:12" ht="12.75">
      <c r="A135" s="315"/>
      <c r="B135" s="327" t="s">
        <v>197</v>
      </c>
      <c r="C135" s="325" t="s">
        <v>43</v>
      </c>
      <c r="D135" s="322"/>
      <c r="E135" s="322"/>
      <c r="F135" s="318"/>
      <c r="G135" s="322"/>
      <c r="H135" s="322"/>
      <c r="I135" s="318"/>
      <c r="J135" s="322"/>
      <c r="K135" s="322"/>
      <c r="L135" s="319"/>
    </row>
    <row r="136" spans="1:12" ht="12.75">
      <c r="A136" s="315">
        <v>4641</v>
      </c>
      <c r="B136" s="280" t="s">
        <v>742</v>
      </c>
      <c r="C136" s="325" t="s">
        <v>69</v>
      </c>
      <c r="D136" s="322">
        <v>0</v>
      </c>
      <c r="E136" s="322">
        <v>0</v>
      </c>
      <c r="F136" s="318" t="s">
        <v>146</v>
      </c>
      <c r="G136" s="322">
        <v>0</v>
      </c>
      <c r="H136" s="322">
        <v>0</v>
      </c>
      <c r="I136" s="318" t="s">
        <v>146</v>
      </c>
      <c r="J136" s="322">
        <v>0</v>
      </c>
      <c r="K136" s="322">
        <v>0</v>
      </c>
      <c r="L136" s="319" t="s">
        <v>146</v>
      </c>
    </row>
    <row r="137" spans="1:12" ht="50.25" customHeight="1">
      <c r="A137" s="315">
        <v>4700</v>
      </c>
      <c r="B137" s="328" t="s">
        <v>743</v>
      </c>
      <c r="C137" s="325" t="s">
        <v>141</v>
      </c>
      <c r="D137" s="322">
        <v>37936111.8</v>
      </c>
      <c r="E137" s="322">
        <v>36817045.4</v>
      </c>
      <c r="F137" s="322">
        <v>1119066.4</v>
      </c>
      <c r="G137" s="322">
        <v>39667966.5</v>
      </c>
      <c r="H137" s="322">
        <v>37939183.4</v>
      </c>
      <c r="I137" s="322">
        <v>1728783.1</v>
      </c>
      <c r="J137" s="322">
        <v>445770.8141</v>
      </c>
      <c r="K137" s="322">
        <v>445770.8141</v>
      </c>
      <c r="L137" s="323">
        <v>0</v>
      </c>
    </row>
    <row r="138" spans="1:12" ht="12.75">
      <c r="A138" s="315"/>
      <c r="B138" s="316" t="s">
        <v>650</v>
      </c>
      <c r="C138" s="317" t="s">
        <v>43</v>
      </c>
      <c r="D138" s="322"/>
      <c r="E138" s="322"/>
      <c r="F138" s="322"/>
      <c r="G138" s="322"/>
      <c r="H138" s="322"/>
      <c r="I138" s="322"/>
      <c r="J138" s="322"/>
      <c r="K138" s="322"/>
      <c r="L138" s="323"/>
    </row>
    <row r="139" spans="1:12" ht="40.5" customHeight="1">
      <c r="A139" s="315">
        <v>4710</v>
      </c>
      <c r="B139" s="328" t="s">
        <v>744</v>
      </c>
      <c r="C139" s="325" t="s">
        <v>141</v>
      </c>
      <c r="D139" s="322">
        <v>694150.9</v>
      </c>
      <c r="E139" s="322">
        <v>694150.9</v>
      </c>
      <c r="F139" s="318" t="s">
        <v>146</v>
      </c>
      <c r="G139" s="322">
        <v>664734.1</v>
      </c>
      <c r="H139" s="322">
        <v>664734.1</v>
      </c>
      <c r="I139" s="318" t="s">
        <v>145</v>
      </c>
      <c r="J139" s="322">
        <v>63517.6714</v>
      </c>
      <c r="K139" s="322">
        <v>63517.6714</v>
      </c>
      <c r="L139" s="319" t="s">
        <v>145</v>
      </c>
    </row>
    <row r="140" spans="1:12" ht="12.75">
      <c r="A140" s="315"/>
      <c r="B140" s="327" t="s">
        <v>197</v>
      </c>
      <c r="C140" s="325" t="s">
        <v>43</v>
      </c>
      <c r="D140" s="322"/>
      <c r="E140" s="322"/>
      <c r="F140" s="318"/>
      <c r="G140" s="322"/>
      <c r="H140" s="322"/>
      <c r="I140" s="318" t="s">
        <v>145</v>
      </c>
      <c r="J140" s="322"/>
      <c r="K140" s="322"/>
      <c r="L140" s="319" t="s">
        <v>145</v>
      </c>
    </row>
    <row r="141" spans="1:12" ht="51" customHeight="1">
      <c r="A141" s="315">
        <v>4711</v>
      </c>
      <c r="B141" s="280" t="s">
        <v>745</v>
      </c>
      <c r="C141" s="325" t="s">
        <v>70</v>
      </c>
      <c r="D141" s="322">
        <v>0</v>
      </c>
      <c r="E141" s="322">
        <v>0</v>
      </c>
      <c r="F141" s="318" t="s">
        <v>146</v>
      </c>
      <c r="G141" s="322">
        <v>0</v>
      </c>
      <c r="H141" s="322">
        <v>0</v>
      </c>
      <c r="I141" s="318" t="s">
        <v>145</v>
      </c>
      <c r="J141" s="322">
        <v>0</v>
      </c>
      <c r="K141" s="322">
        <v>0</v>
      </c>
      <c r="L141" s="319" t="s">
        <v>145</v>
      </c>
    </row>
    <row r="142" spans="1:12" ht="29.25" customHeight="1">
      <c r="A142" s="315">
        <v>4712</v>
      </c>
      <c r="B142" s="280" t="s">
        <v>746</v>
      </c>
      <c r="C142" s="325" t="s">
        <v>71</v>
      </c>
      <c r="D142" s="322">
        <v>694150.9</v>
      </c>
      <c r="E142" s="322">
        <v>694150.9</v>
      </c>
      <c r="F142" s="318" t="s">
        <v>146</v>
      </c>
      <c r="G142" s="322">
        <v>664734.1</v>
      </c>
      <c r="H142" s="322">
        <v>664734.1</v>
      </c>
      <c r="I142" s="318" t="s">
        <v>145</v>
      </c>
      <c r="J142" s="322">
        <v>63517.6714</v>
      </c>
      <c r="K142" s="322">
        <v>63517.6714</v>
      </c>
      <c r="L142" s="319" t="s">
        <v>145</v>
      </c>
    </row>
    <row r="143" spans="1:12" ht="59.25" customHeight="1">
      <c r="A143" s="315">
        <v>4720</v>
      </c>
      <c r="B143" s="328" t="s">
        <v>747</v>
      </c>
      <c r="C143" s="325" t="s">
        <v>141</v>
      </c>
      <c r="D143" s="322">
        <v>102359</v>
      </c>
      <c r="E143" s="322">
        <v>102359</v>
      </c>
      <c r="F143" s="318" t="s">
        <v>146</v>
      </c>
      <c r="G143" s="322">
        <v>103859</v>
      </c>
      <c r="H143" s="322">
        <v>103859</v>
      </c>
      <c r="I143" s="318" t="s">
        <v>145</v>
      </c>
      <c r="J143" s="322">
        <v>13109.617</v>
      </c>
      <c r="K143" s="322">
        <v>13109.617</v>
      </c>
      <c r="L143" s="319" t="s">
        <v>145</v>
      </c>
    </row>
    <row r="144" spans="1:12" ht="12.75">
      <c r="A144" s="315"/>
      <c r="B144" s="327" t="s">
        <v>197</v>
      </c>
      <c r="C144" s="325" t="s">
        <v>43</v>
      </c>
      <c r="D144" s="322"/>
      <c r="E144" s="322"/>
      <c r="F144" s="318"/>
      <c r="G144" s="322"/>
      <c r="H144" s="322"/>
      <c r="I144" s="318"/>
      <c r="J144" s="322"/>
      <c r="K144" s="322"/>
      <c r="L144" s="319"/>
    </row>
    <row r="145" spans="1:12" ht="21.75" customHeight="1">
      <c r="A145" s="315">
        <v>4721</v>
      </c>
      <c r="B145" s="280" t="s">
        <v>748</v>
      </c>
      <c r="C145" s="325" t="s">
        <v>77</v>
      </c>
      <c r="D145" s="322">
        <v>0</v>
      </c>
      <c r="E145" s="322">
        <v>0</v>
      </c>
      <c r="F145" s="318" t="s">
        <v>145</v>
      </c>
      <c r="G145" s="322">
        <v>0</v>
      </c>
      <c r="H145" s="322">
        <v>0</v>
      </c>
      <c r="I145" s="318" t="s">
        <v>145</v>
      </c>
      <c r="J145" s="322">
        <v>0</v>
      </c>
      <c r="K145" s="322">
        <v>0</v>
      </c>
      <c r="L145" s="319" t="s">
        <v>145</v>
      </c>
    </row>
    <row r="146" spans="1:12" ht="27.75" customHeight="1">
      <c r="A146" s="315">
        <v>4722</v>
      </c>
      <c r="B146" s="280" t="s">
        <v>749</v>
      </c>
      <c r="C146" s="332">
        <v>4822</v>
      </c>
      <c r="D146" s="322">
        <v>0</v>
      </c>
      <c r="E146" s="322">
        <v>0</v>
      </c>
      <c r="F146" s="318" t="s">
        <v>145</v>
      </c>
      <c r="G146" s="322">
        <v>0</v>
      </c>
      <c r="H146" s="322">
        <v>0</v>
      </c>
      <c r="I146" s="318" t="s">
        <v>145</v>
      </c>
      <c r="J146" s="322">
        <v>0</v>
      </c>
      <c r="K146" s="322">
        <v>0</v>
      </c>
      <c r="L146" s="319" t="s">
        <v>145</v>
      </c>
    </row>
    <row r="147" spans="1:12" ht="27.75" customHeight="1">
      <c r="A147" s="315">
        <v>4723</v>
      </c>
      <c r="B147" s="280" t="s">
        <v>750</v>
      </c>
      <c r="C147" s="325" t="s">
        <v>78</v>
      </c>
      <c r="D147" s="322">
        <v>102359</v>
      </c>
      <c r="E147" s="322">
        <v>102359</v>
      </c>
      <c r="F147" s="318" t="s">
        <v>145</v>
      </c>
      <c r="G147" s="322">
        <v>103859</v>
      </c>
      <c r="H147" s="322">
        <v>103859</v>
      </c>
      <c r="I147" s="318" t="s">
        <v>146</v>
      </c>
      <c r="J147" s="322">
        <v>13109.617</v>
      </c>
      <c r="K147" s="322">
        <v>13109.617</v>
      </c>
      <c r="L147" s="319" t="s">
        <v>146</v>
      </c>
    </row>
    <row r="148" spans="1:12" ht="33" customHeight="1">
      <c r="A148" s="315">
        <v>4724</v>
      </c>
      <c r="B148" s="280" t="s">
        <v>751</v>
      </c>
      <c r="C148" s="325" t="s">
        <v>79</v>
      </c>
      <c r="D148" s="322">
        <v>0</v>
      </c>
      <c r="E148" s="322">
        <v>0</v>
      </c>
      <c r="F148" s="318" t="s">
        <v>145</v>
      </c>
      <c r="G148" s="322">
        <v>0</v>
      </c>
      <c r="H148" s="322">
        <v>0</v>
      </c>
      <c r="I148" s="318" t="s">
        <v>145</v>
      </c>
      <c r="J148" s="322">
        <v>0</v>
      </c>
      <c r="K148" s="322">
        <v>0</v>
      </c>
      <c r="L148" s="319" t="s">
        <v>145</v>
      </c>
    </row>
    <row r="149" spans="1:12" ht="38.25" customHeight="1">
      <c r="A149" s="315">
        <v>4730</v>
      </c>
      <c r="B149" s="328" t="s">
        <v>752</v>
      </c>
      <c r="C149" s="325" t="s">
        <v>141</v>
      </c>
      <c r="D149" s="322">
        <v>0</v>
      </c>
      <c r="E149" s="322">
        <v>0</v>
      </c>
      <c r="F149" s="318" t="s">
        <v>145</v>
      </c>
      <c r="G149" s="322">
        <v>0</v>
      </c>
      <c r="H149" s="322">
        <v>0</v>
      </c>
      <c r="I149" s="318" t="s">
        <v>145</v>
      </c>
      <c r="J149" s="322">
        <v>0</v>
      </c>
      <c r="K149" s="322">
        <v>0</v>
      </c>
      <c r="L149" s="319" t="s">
        <v>145</v>
      </c>
    </row>
    <row r="150" spans="1:12" ht="12.75">
      <c r="A150" s="315"/>
      <c r="B150" s="327" t="s">
        <v>197</v>
      </c>
      <c r="C150" s="325" t="s">
        <v>43</v>
      </c>
      <c r="D150" s="322"/>
      <c r="E150" s="322"/>
      <c r="F150" s="318"/>
      <c r="G150" s="322"/>
      <c r="H150" s="322"/>
      <c r="I150" s="318"/>
      <c r="J150" s="322"/>
      <c r="K150" s="322"/>
      <c r="L150" s="319"/>
    </row>
    <row r="151" spans="1:12" ht="33.75" customHeight="1">
      <c r="A151" s="315">
        <v>4731</v>
      </c>
      <c r="B151" s="280" t="s">
        <v>753</v>
      </c>
      <c r="C151" s="325" t="s">
        <v>80</v>
      </c>
      <c r="D151" s="322">
        <v>0</v>
      </c>
      <c r="E151" s="322">
        <v>0</v>
      </c>
      <c r="F151" s="318" t="s">
        <v>145</v>
      </c>
      <c r="G151" s="322">
        <v>0</v>
      </c>
      <c r="H151" s="322">
        <v>0</v>
      </c>
      <c r="I151" s="318" t="s">
        <v>146</v>
      </c>
      <c r="J151" s="322">
        <v>0</v>
      </c>
      <c r="K151" s="322">
        <v>0</v>
      </c>
      <c r="L151" s="319" t="s">
        <v>146</v>
      </c>
    </row>
    <row r="152" spans="1:12" ht="54" customHeight="1">
      <c r="A152" s="315">
        <v>4740</v>
      </c>
      <c r="B152" s="328" t="s">
        <v>754</v>
      </c>
      <c r="C152" s="325" t="s">
        <v>141</v>
      </c>
      <c r="D152" s="322">
        <v>0</v>
      </c>
      <c r="E152" s="322">
        <v>0</v>
      </c>
      <c r="F152" s="318" t="s">
        <v>145</v>
      </c>
      <c r="G152" s="322">
        <v>0</v>
      </c>
      <c r="H152" s="322">
        <v>0</v>
      </c>
      <c r="I152" s="318" t="s">
        <v>145</v>
      </c>
      <c r="J152" s="322">
        <v>0</v>
      </c>
      <c r="K152" s="322">
        <v>0</v>
      </c>
      <c r="L152" s="319" t="s">
        <v>145</v>
      </c>
    </row>
    <row r="153" spans="1:12" ht="12.75">
      <c r="A153" s="315"/>
      <c r="B153" s="327" t="s">
        <v>197</v>
      </c>
      <c r="C153" s="325" t="s">
        <v>43</v>
      </c>
      <c r="D153" s="322"/>
      <c r="E153" s="322"/>
      <c r="F153" s="318"/>
      <c r="G153" s="322"/>
      <c r="H153" s="322"/>
      <c r="I153" s="318"/>
      <c r="J153" s="322"/>
      <c r="K153" s="322"/>
      <c r="L153" s="319"/>
    </row>
    <row r="154" spans="1:12" ht="39" customHeight="1">
      <c r="A154" s="315">
        <v>4741</v>
      </c>
      <c r="B154" s="280" t="s">
        <v>755</v>
      </c>
      <c r="C154" s="325" t="s">
        <v>81</v>
      </c>
      <c r="D154" s="322">
        <v>0</v>
      </c>
      <c r="E154" s="322">
        <v>0</v>
      </c>
      <c r="F154" s="318" t="s">
        <v>145</v>
      </c>
      <c r="G154" s="322">
        <v>0</v>
      </c>
      <c r="H154" s="322">
        <v>0</v>
      </c>
      <c r="I154" s="318" t="s">
        <v>146</v>
      </c>
      <c r="J154" s="322">
        <v>0</v>
      </c>
      <c r="K154" s="322">
        <v>0</v>
      </c>
      <c r="L154" s="319" t="s">
        <v>146</v>
      </c>
    </row>
    <row r="155" spans="1:12" ht="36" customHeight="1">
      <c r="A155" s="315">
        <v>4742</v>
      </c>
      <c r="B155" s="280" t="s">
        <v>756</v>
      </c>
      <c r="C155" s="325" t="s">
        <v>82</v>
      </c>
      <c r="D155" s="322">
        <v>0</v>
      </c>
      <c r="E155" s="322">
        <v>0</v>
      </c>
      <c r="F155" s="318" t="s">
        <v>145</v>
      </c>
      <c r="G155" s="322">
        <v>0</v>
      </c>
      <c r="H155" s="322">
        <v>0</v>
      </c>
      <c r="I155" s="318" t="s">
        <v>145</v>
      </c>
      <c r="J155" s="322">
        <v>0</v>
      </c>
      <c r="K155" s="322">
        <v>0</v>
      </c>
      <c r="L155" s="319" t="s">
        <v>145</v>
      </c>
    </row>
    <row r="156" spans="1:12" ht="49.5" customHeight="1">
      <c r="A156" s="315">
        <v>4750</v>
      </c>
      <c r="B156" s="328" t="s">
        <v>757</v>
      </c>
      <c r="C156" s="325" t="s">
        <v>141</v>
      </c>
      <c r="D156" s="322">
        <v>0</v>
      </c>
      <c r="E156" s="322">
        <v>0</v>
      </c>
      <c r="F156" s="318" t="s">
        <v>145</v>
      </c>
      <c r="G156" s="322">
        <v>0</v>
      </c>
      <c r="H156" s="322">
        <v>0</v>
      </c>
      <c r="I156" s="318" t="s">
        <v>146</v>
      </c>
      <c r="J156" s="322">
        <v>0</v>
      </c>
      <c r="K156" s="322">
        <v>0</v>
      </c>
      <c r="L156" s="319" t="s">
        <v>146</v>
      </c>
    </row>
    <row r="157" spans="1:12" ht="12.75">
      <c r="A157" s="315"/>
      <c r="B157" s="327" t="s">
        <v>197</v>
      </c>
      <c r="C157" s="325" t="s">
        <v>43</v>
      </c>
      <c r="D157" s="322"/>
      <c r="E157" s="322"/>
      <c r="F157" s="318"/>
      <c r="G157" s="322"/>
      <c r="H157" s="322"/>
      <c r="I157" s="318"/>
      <c r="J157" s="322"/>
      <c r="K157" s="322"/>
      <c r="L157" s="319"/>
    </row>
    <row r="158" spans="1:12" ht="39.75" customHeight="1">
      <c r="A158" s="315">
        <v>4751</v>
      </c>
      <c r="B158" s="280" t="s">
        <v>758</v>
      </c>
      <c r="C158" s="325" t="s">
        <v>83</v>
      </c>
      <c r="D158" s="322">
        <v>0</v>
      </c>
      <c r="E158" s="322">
        <v>0</v>
      </c>
      <c r="F158" s="318" t="s">
        <v>145</v>
      </c>
      <c r="G158" s="322">
        <v>0</v>
      </c>
      <c r="H158" s="322">
        <v>0</v>
      </c>
      <c r="I158" s="318" t="s">
        <v>146</v>
      </c>
      <c r="J158" s="322">
        <v>0</v>
      </c>
      <c r="K158" s="322">
        <v>0</v>
      </c>
      <c r="L158" s="319" t="s">
        <v>146</v>
      </c>
    </row>
    <row r="159" spans="1:12" ht="17.25" customHeight="1">
      <c r="A159" s="315">
        <v>4760</v>
      </c>
      <c r="B159" s="328" t="s">
        <v>759</v>
      </c>
      <c r="C159" s="325" t="s">
        <v>141</v>
      </c>
      <c r="D159" s="322">
        <v>26692360.9</v>
      </c>
      <c r="E159" s="322">
        <v>26692360.9</v>
      </c>
      <c r="F159" s="318" t="s">
        <v>145</v>
      </c>
      <c r="G159" s="322">
        <v>27306411.1</v>
      </c>
      <c r="H159" s="322">
        <v>27306411.1</v>
      </c>
      <c r="I159" s="318" t="s">
        <v>146</v>
      </c>
      <c r="J159" s="322">
        <v>106518.1338</v>
      </c>
      <c r="K159" s="322">
        <v>106518.1338</v>
      </c>
      <c r="L159" s="319" t="s">
        <v>146</v>
      </c>
    </row>
    <row r="160" spans="1:12" ht="12.75">
      <c r="A160" s="315"/>
      <c r="B160" s="327" t="s">
        <v>197</v>
      </c>
      <c r="C160" s="325" t="s">
        <v>43</v>
      </c>
      <c r="D160" s="322"/>
      <c r="E160" s="322"/>
      <c r="F160" s="318"/>
      <c r="G160" s="322"/>
      <c r="H160" s="322"/>
      <c r="I160" s="318"/>
      <c r="J160" s="322"/>
      <c r="K160" s="322"/>
      <c r="L160" s="319"/>
    </row>
    <row r="161" spans="1:12" ht="17.25" customHeight="1">
      <c r="A161" s="315">
        <v>4761</v>
      </c>
      <c r="B161" s="280" t="s">
        <v>760</v>
      </c>
      <c r="C161" s="325" t="s">
        <v>84</v>
      </c>
      <c r="D161" s="322">
        <v>26692360.9</v>
      </c>
      <c r="E161" s="322">
        <v>26692360.9</v>
      </c>
      <c r="F161" s="318" t="s">
        <v>145</v>
      </c>
      <c r="G161" s="322">
        <v>27306411.1</v>
      </c>
      <c r="H161" s="322">
        <v>27306411.1</v>
      </c>
      <c r="I161" s="318" t="s">
        <v>146</v>
      </c>
      <c r="J161" s="322">
        <v>106518.1338</v>
      </c>
      <c r="K161" s="322">
        <v>106518.1338</v>
      </c>
      <c r="L161" s="319" t="s">
        <v>146</v>
      </c>
    </row>
    <row r="162" spans="1:12" ht="21.75" customHeight="1">
      <c r="A162" s="315">
        <v>4770</v>
      </c>
      <c r="B162" s="328" t="s">
        <v>761</v>
      </c>
      <c r="C162" s="325" t="s">
        <v>141</v>
      </c>
      <c r="D162" s="322">
        <v>10447241</v>
      </c>
      <c r="E162" s="322">
        <v>9328174.6</v>
      </c>
      <c r="F162" s="322">
        <v>1119066.4</v>
      </c>
      <c r="G162" s="322">
        <v>11592962.3</v>
      </c>
      <c r="H162" s="322">
        <v>9864179.2</v>
      </c>
      <c r="I162" s="322">
        <v>1728783.1</v>
      </c>
      <c r="J162" s="322">
        <v>262625.3919</v>
      </c>
      <c r="K162" s="322">
        <v>262625.3919</v>
      </c>
      <c r="L162" s="323">
        <v>0</v>
      </c>
    </row>
    <row r="163" spans="1:12" ht="12.75">
      <c r="A163" s="315"/>
      <c r="B163" s="327" t="s">
        <v>197</v>
      </c>
      <c r="C163" s="325" t="s">
        <v>43</v>
      </c>
      <c r="D163" s="322"/>
      <c r="E163" s="322"/>
      <c r="F163" s="318"/>
      <c r="G163" s="322"/>
      <c r="H163" s="322"/>
      <c r="I163" s="318"/>
      <c r="J163" s="322"/>
      <c r="K163" s="322"/>
      <c r="L163" s="319"/>
    </row>
    <row r="164" spans="1:12" ht="21.75" customHeight="1">
      <c r="A164" s="315">
        <v>4771</v>
      </c>
      <c r="B164" s="329" t="s">
        <v>762</v>
      </c>
      <c r="C164" s="325" t="s">
        <v>85</v>
      </c>
      <c r="D164" s="322">
        <v>10447241</v>
      </c>
      <c r="E164" s="322">
        <v>9328174.6</v>
      </c>
      <c r="F164" s="322">
        <v>1119066.4</v>
      </c>
      <c r="G164" s="322">
        <v>11592962.3</v>
      </c>
      <c r="H164" s="322">
        <v>9864179.2</v>
      </c>
      <c r="I164" s="322">
        <v>1728783.1</v>
      </c>
      <c r="J164" s="322">
        <v>262625.3919</v>
      </c>
      <c r="K164" s="322">
        <v>262625.3919</v>
      </c>
      <c r="L164" s="323">
        <v>0</v>
      </c>
    </row>
    <row r="165" spans="1:12" ht="54" customHeight="1">
      <c r="A165" s="315">
        <v>4772</v>
      </c>
      <c r="B165" s="280" t="s">
        <v>763</v>
      </c>
      <c r="C165" s="325" t="s">
        <v>141</v>
      </c>
      <c r="D165" s="322">
        <v>0</v>
      </c>
      <c r="E165" s="322">
        <v>0</v>
      </c>
      <c r="F165" s="318" t="s">
        <v>146</v>
      </c>
      <c r="G165" s="322">
        <v>0</v>
      </c>
      <c r="H165" s="322">
        <v>0</v>
      </c>
      <c r="I165" s="318" t="s">
        <v>146</v>
      </c>
      <c r="J165" s="322">
        <v>0</v>
      </c>
      <c r="K165" s="322">
        <v>0</v>
      </c>
      <c r="L165" s="319" t="s">
        <v>146</v>
      </c>
    </row>
    <row r="166" spans="1:12" s="339" customFormat="1" ht="42" customHeight="1">
      <c r="A166" s="315">
        <v>5000</v>
      </c>
      <c r="B166" s="338" t="s">
        <v>764</v>
      </c>
      <c r="C166" s="325" t="s">
        <v>141</v>
      </c>
      <c r="D166" s="318">
        <v>14092435.8</v>
      </c>
      <c r="E166" s="318" t="s">
        <v>145</v>
      </c>
      <c r="F166" s="318">
        <v>14092435.8</v>
      </c>
      <c r="G166" s="318">
        <v>21006740.5</v>
      </c>
      <c r="H166" s="318" t="s">
        <v>145</v>
      </c>
      <c r="I166" s="318">
        <v>21006740.5</v>
      </c>
      <c r="J166" s="318">
        <v>517826.658</v>
      </c>
      <c r="K166" s="318" t="s">
        <v>146</v>
      </c>
      <c r="L166" s="319">
        <v>517826.658</v>
      </c>
    </row>
    <row r="167" spans="1:12" ht="12.75">
      <c r="A167" s="315"/>
      <c r="B167" s="316" t="s">
        <v>650</v>
      </c>
      <c r="C167" s="317" t="s">
        <v>43</v>
      </c>
      <c r="D167" s="322"/>
      <c r="E167" s="322"/>
      <c r="F167" s="322"/>
      <c r="G167" s="322"/>
      <c r="H167" s="322"/>
      <c r="I167" s="322"/>
      <c r="J167" s="322"/>
      <c r="K167" s="322"/>
      <c r="L167" s="323"/>
    </row>
    <row r="168" spans="1:12" ht="30.75" customHeight="1">
      <c r="A168" s="315">
        <v>5100</v>
      </c>
      <c r="B168" s="329" t="s">
        <v>765</v>
      </c>
      <c r="C168" s="325" t="s">
        <v>141</v>
      </c>
      <c r="D168" s="322">
        <v>14068085.8</v>
      </c>
      <c r="E168" s="318" t="s">
        <v>145</v>
      </c>
      <c r="F168" s="322">
        <v>14068085.8</v>
      </c>
      <c r="G168" s="322">
        <v>20980690.5</v>
      </c>
      <c r="H168" s="318" t="s">
        <v>145</v>
      </c>
      <c r="I168" s="322">
        <v>20980690.5</v>
      </c>
      <c r="J168" s="322">
        <v>516126.658</v>
      </c>
      <c r="K168" s="318" t="s">
        <v>146</v>
      </c>
      <c r="L168" s="323">
        <v>516126.658</v>
      </c>
    </row>
    <row r="169" spans="1:12" ht="12.75">
      <c r="A169" s="315"/>
      <c r="B169" s="316" t="s">
        <v>650</v>
      </c>
      <c r="C169" s="317" t="s">
        <v>43</v>
      </c>
      <c r="D169" s="322"/>
      <c r="E169" s="322"/>
      <c r="F169" s="322"/>
      <c r="G169" s="322"/>
      <c r="H169" s="322"/>
      <c r="I169" s="322"/>
      <c r="J169" s="322"/>
      <c r="K169" s="322"/>
      <c r="L169" s="323"/>
    </row>
    <row r="170" spans="1:12" ht="29.25" customHeight="1">
      <c r="A170" s="315">
        <v>5110</v>
      </c>
      <c r="B170" s="329" t="s">
        <v>766</v>
      </c>
      <c r="C170" s="325" t="s">
        <v>141</v>
      </c>
      <c r="D170" s="322">
        <v>11098749.5</v>
      </c>
      <c r="E170" s="322" t="s">
        <v>146</v>
      </c>
      <c r="F170" s="322">
        <v>11098749.5</v>
      </c>
      <c r="G170" s="322">
        <v>11470238.1</v>
      </c>
      <c r="H170" s="322" t="s">
        <v>146</v>
      </c>
      <c r="I170" s="322">
        <v>11470238.1</v>
      </c>
      <c r="J170" s="322">
        <v>97550.412</v>
      </c>
      <c r="K170" s="322" t="s">
        <v>146</v>
      </c>
      <c r="L170" s="323">
        <v>97550.412</v>
      </c>
    </row>
    <row r="171" spans="1:12" ht="12.75">
      <c r="A171" s="315"/>
      <c r="B171" s="327" t="s">
        <v>197</v>
      </c>
      <c r="C171" s="325" t="s">
        <v>43</v>
      </c>
      <c r="D171" s="322"/>
      <c r="E171" s="322"/>
      <c r="F171" s="318"/>
      <c r="G171" s="322"/>
      <c r="H171" s="322"/>
      <c r="I171" s="318"/>
      <c r="J171" s="322"/>
      <c r="K171" s="322"/>
      <c r="L171" s="319"/>
    </row>
    <row r="172" spans="1:12" ht="12.75">
      <c r="A172" s="315">
        <v>5111</v>
      </c>
      <c r="B172" s="280" t="s">
        <v>767</v>
      </c>
      <c r="C172" s="325" t="s">
        <v>86</v>
      </c>
      <c r="D172" s="322">
        <v>0</v>
      </c>
      <c r="E172" s="318" t="s">
        <v>145</v>
      </c>
      <c r="F172" s="322">
        <v>0</v>
      </c>
      <c r="G172" s="322">
        <v>0</v>
      </c>
      <c r="H172" s="318" t="s">
        <v>145</v>
      </c>
      <c r="I172" s="322">
        <v>0</v>
      </c>
      <c r="J172" s="322">
        <v>0</v>
      </c>
      <c r="K172" s="318" t="s">
        <v>146</v>
      </c>
      <c r="L172" s="323">
        <v>0</v>
      </c>
    </row>
    <row r="173" spans="1:12" ht="27" customHeight="1">
      <c r="A173" s="315">
        <v>5112</v>
      </c>
      <c r="B173" s="280" t="s">
        <v>768</v>
      </c>
      <c r="C173" s="325" t="s">
        <v>87</v>
      </c>
      <c r="D173" s="322">
        <v>1732129.7</v>
      </c>
      <c r="E173" s="318" t="s">
        <v>145</v>
      </c>
      <c r="F173" s="322">
        <v>1732129.7</v>
      </c>
      <c r="G173" s="322">
        <v>1735637.1</v>
      </c>
      <c r="H173" s="318" t="s">
        <v>145</v>
      </c>
      <c r="I173" s="322">
        <v>1735637.1</v>
      </c>
      <c r="J173" s="322">
        <v>1971.186</v>
      </c>
      <c r="K173" s="318" t="s">
        <v>146</v>
      </c>
      <c r="L173" s="323">
        <v>1971.186</v>
      </c>
    </row>
    <row r="174" spans="1:12" ht="29.25" customHeight="1">
      <c r="A174" s="315">
        <v>5113</v>
      </c>
      <c r="B174" s="280" t="s">
        <v>769</v>
      </c>
      <c r="C174" s="325" t="s">
        <v>88</v>
      </c>
      <c r="D174" s="322">
        <v>9366619.8</v>
      </c>
      <c r="E174" s="318" t="s">
        <v>145</v>
      </c>
      <c r="F174" s="322">
        <v>9366619.8</v>
      </c>
      <c r="G174" s="322">
        <v>9734601</v>
      </c>
      <c r="H174" s="318" t="s">
        <v>145</v>
      </c>
      <c r="I174" s="322">
        <v>9734601</v>
      </c>
      <c r="J174" s="322">
        <v>95579.226</v>
      </c>
      <c r="K174" s="318" t="s">
        <v>146</v>
      </c>
      <c r="L174" s="323">
        <v>95579.226</v>
      </c>
    </row>
    <row r="175" spans="1:12" ht="42.75" customHeight="1">
      <c r="A175" s="315">
        <v>5120</v>
      </c>
      <c r="B175" s="329" t="s">
        <v>770</v>
      </c>
      <c r="C175" s="325" t="s">
        <v>141</v>
      </c>
      <c r="D175" s="322">
        <v>2573316.3</v>
      </c>
      <c r="E175" s="322" t="s">
        <v>146</v>
      </c>
      <c r="F175" s="322">
        <v>2573316.3</v>
      </c>
      <c r="G175" s="322">
        <v>9109042.3</v>
      </c>
      <c r="H175" s="322" t="s">
        <v>146</v>
      </c>
      <c r="I175" s="322">
        <v>9109042.3</v>
      </c>
      <c r="J175" s="322">
        <v>409216.246</v>
      </c>
      <c r="K175" s="322" t="s">
        <v>146</v>
      </c>
      <c r="L175" s="323">
        <v>409216.246</v>
      </c>
    </row>
    <row r="176" spans="1:12" ht="12.75">
      <c r="A176" s="315"/>
      <c r="B176" s="327" t="s">
        <v>197</v>
      </c>
      <c r="C176" s="325" t="s">
        <v>43</v>
      </c>
      <c r="D176" s="322"/>
      <c r="E176" s="322"/>
      <c r="F176" s="318"/>
      <c r="G176" s="322"/>
      <c r="H176" s="322"/>
      <c r="I176" s="318"/>
      <c r="J176" s="322"/>
      <c r="K176" s="322"/>
      <c r="L176" s="319"/>
    </row>
    <row r="177" spans="1:12" ht="19.5" customHeight="1">
      <c r="A177" s="315">
        <v>5121</v>
      </c>
      <c r="B177" s="280" t="s">
        <v>771</v>
      </c>
      <c r="C177" s="325" t="s">
        <v>89</v>
      </c>
      <c r="D177" s="322">
        <v>305000</v>
      </c>
      <c r="E177" s="318" t="s">
        <v>145</v>
      </c>
      <c r="F177" s="322">
        <v>305000</v>
      </c>
      <c r="G177" s="322">
        <v>1315750</v>
      </c>
      <c r="H177" s="318" t="s">
        <v>145</v>
      </c>
      <c r="I177" s="322">
        <v>1315750</v>
      </c>
      <c r="J177" s="322">
        <v>305000</v>
      </c>
      <c r="K177" s="318" t="s">
        <v>145</v>
      </c>
      <c r="L177" s="323">
        <v>305000</v>
      </c>
    </row>
    <row r="178" spans="1:12" ht="18" customHeight="1">
      <c r="A178" s="315">
        <v>5122</v>
      </c>
      <c r="B178" s="280" t="s">
        <v>772</v>
      </c>
      <c r="C178" s="325" t="s">
        <v>90</v>
      </c>
      <c r="D178" s="322">
        <v>177672.2</v>
      </c>
      <c r="E178" s="318" t="s">
        <v>145</v>
      </c>
      <c r="F178" s="322">
        <v>177672.2</v>
      </c>
      <c r="G178" s="322">
        <v>222372.2</v>
      </c>
      <c r="H178" s="318" t="s">
        <v>145</v>
      </c>
      <c r="I178" s="322">
        <v>222372.2</v>
      </c>
      <c r="J178" s="322">
        <v>1307.746</v>
      </c>
      <c r="K178" s="318" t="s">
        <v>145</v>
      </c>
      <c r="L178" s="323">
        <v>1307.746</v>
      </c>
    </row>
    <row r="179" spans="1:12" ht="24.75" customHeight="1">
      <c r="A179" s="315">
        <v>5123</v>
      </c>
      <c r="B179" s="280" t="s">
        <v>773</v>
      </c>
      <c r="C179" s="325" t="s">
        <v>91</v>
      </c>
      <c r="D179" s="322">
        <v>2090644.1</v>
      </c>
      <c r="E179" s="318" t="s">
        <v>145</v>
      </c>
      <c r="F179" s="322">
        <v>2090644.1</v>
      </c>
      <c r="G179" s="322">
        <v>7570920.1</v>
      </c>
      <c r="H179" s="318" t="s">
        <v>145</v>
      </c>
      <c r="I179" s="322">
        <v>7570920.1</v>
      </c>
      <c r="J179" s="322">
        <v>102908.5</v>
      </c>
      <c r="K179" s="318" t="s">
        <v>145</v>
      </c>
      <c r="L179" s="323">
        <v>102908.5</v>
      </c>
    </row>
    <row r="180" spans="1:12" ht="36.75" customHeight="1">
      <c r="A180" s="315">
        <v>5130</v>
      </c>
      <c r="B180" s="329" t="s">
        <v>774</v>
      </c>
      <c r="C180" s="325" t="s">
        <v>141</v>
      </c>
      <c r="D180" s="322">
        <v>396020</v>
      </c>
      <c r="E180" s="322" t="s">
        <v>146</v>
      </c>
      <c r="F180" s="322">
        <v>396020</v>
      </c>
      <c r="G180" s="322">
        <v>401410.1</v>
      </c>
      <c r="H180" s="322" t="s">
        <v>146</v>
      </c>
      <c r="I180" s="322">
        <v>401410.1</v>
      </c>
      <c r="J180" s="322">
        <v>9360</v>
      </c>
      <c r="K180" s="322" t="s">
        <v>146</v>
      </c>
      <c r="L180" s="323">
        <v>9360</v>
      </c>
    </row>
    <row r="181" spans="1:12" ht="12.75">
      <c r="A181" s="315"/>
      <c r="B181" s="327" t="s">
        <v>197</v>
      </c>
      <c r="C181" s="325" t="s">
        <v>43</v>
      </c>
      <c r="D181" s="322"/>
      <c r="E181" s="322"/>
      <c r="F181" s="318"/>
      <c r="G181" s="322"/>
      <c r="H181" s="322"/>
      <c r="I181" s="318"/>
      <c r="J181" s="322"/>
      <c r="K181" s="322"/>
      <c r="L181" s="319"/>
    </row>
    <row r="182" spans="1:12" ht="17.25" customHeight="1">
      <c r="A182" s="315">
        <v>5131</v>
      </c>
      <c r="B182" s="280" t="s">
        <v>775</v>
      </c>
      <c r="C182" s="325" t="s">
        <v>92</v>
      </c>
      <c r="D182" s="322">
        <v>0</v>
      </c>
      <c r="E182" s="318" t="s">
        <v>145</v>
      </c>
      <c r="F182" s="322">
        <v>0</v>
      </c>
      <c r="G182" s="322">
        <v>0</v>
      </c>
      <c r="H182" s="318" t="s">
        <v>145</v>
      </c>
      <c r="I182" s="322">
        <v>0</v>
      </c>
      <c r="J182" s="322">
        <v>0</v>
      </c>
      <c r="K182" s="318" t="s">
        <v>145</v>
      </c>
      <c r="L182" s="323">
        <v>0</v>
      </c>
    </row>
    <row r="183" spans="1:12" ht="17.25" customHeight="1">
      <c r="A183" s="315">
        <v>5132</v>
      </c>
      <c r="B183" s="280" t="s">
        <v>776</v>
      </c>
      <c r="C183" s="325" t="s">
        <v>93</v>
      </c>
      <c r="D183" s="322">
        <v>22000</v>
      </c>
      <c r="E183" s="318" t="s">
        <v>145</v>
      </c>
      <c r="F183" s="322">
        <v>22000</v>
      </c>
      <c r="G183" s="322">
        <v>24950.1</v>
      </c>
      <c r="H183" s="318" t="s">
        <v>145</v>
      </c>
      <c r="I183" s="322">
        <v>24950.1</v>
      </c>
      <c r="J183" s="322">
        <v>920</v>
      </c>
      <c r="K183" s="318" t="s">
        <v>145</v>
      </c>
      <c r="L183" s="323">
        <v>920</v>
      </c>
    </row>
    <row r="184" spans="1:12" ht="17.25" customHeight="1">
      <c r="A184" s="315">
        <v>5133</v>
      </c>
      <c r="B184" s="280" t="s">
        <v>777</v>
      </c>
      <c r="C184" s="325" t="s">
        <v>98</v>
      </c>
      <c r="D184" s="322">
        <v>0</v>
      </c>
      <c r="E184" s="318" t="s">
        <v>146</v>
      </c>
      <c r="F184" s="322">
        <v>0</v>
      </c>
      <c r="G184" s="322">
        <v>0</v>
      </c>
      <c r="H184" s="318" t="s">
        <v>146</v>
      </c>
      <c r="I184" s="322">
        <v>0</v>
      </c>
      <c r="J184" s="322">
        <v>0</v>
      </c>
      <c r="K184" s="318" t="s">
        <v>146</v>
      </c>
      <c r="L184" s="323">
        <v>0</v>
      </c>
    </row>
    <row r="185" spans="1:12" ht="17.25" customHeight="1">
      <c r="A185" s="315">
        <v>5134</v>
      </c>
      <c r="B185" s="280" t="s">
        <v>778</v>
      </c>
      <c r="C185" s="325" t="s">
        <v>99</v>
      </c>
      <c r="D185" s="322">
        <v>374020</v>
      </c>
      <c r="E185" s="318" t="s">
        <v>146</v>
      </c>
      <c r="F185" s="322">
        <v>374020</v>
      </c>
      <c r="G185" s="322">
        <v>376460</v>
      </c>
      <c r="H185" s="318" t="s">
        <v>146</v>
      </c>
      <c r="I185" s="322">
        <v>376460</v>
      </c>
      <c r="J185" s="322">
        <v>8440</v>
      </c>
      <c r="K185" s="318" t="s">
        <v>146</v>
      </c>
      <c r="L185" s="323">
        <v>8440</v>
      </c>
    </row>
    <row r="186" spans="1:12" ht="33" customHeight="1">
      <c r="A186" s="315">
        <v>5200</v>
      </c>
      <c r="B186" s="329" t="s">
        <v>779</v>
      </c>
      <c r="C186" s="325" t="s">
        <v>141</v>
      </c>
      <c r="D186" s="322">
        <v>24350</v>
      </c>
      <c r="E186" s="318" t="s">
        <v>145</v>
      </c>
      <c r="F186" s="322">
        <v>24350</v>
      </c>
      <c r="G186" s="322">
        <v>26050</v>
      </c>
      <c r="H186" s="318" t="s">
        <v>145</v>
      </c>
      <c r="I186" s="322">
        <v>26050</v>
      </c>
      <c r="J186" s="322">
        <v>1700</v>
      </c>
      <c r="K186" s="318" t="s">
        <v>145</v>
      </c>
      <c r="L186" s="323">
        <v>1700</v>
      </c>
    </row>
    <row r="187" spans="1:12" ht="12.75">
      <c r="A187" s="315"/>
      <c r="B187" s="316" t="s">
        <v>650</v>
      </c>
      <c r="C187" s="317" t="s">
        <v>43</v>
      </c>
      <c r="D187" s="322"/>
      <c r="E187" s="322"/>
      <c r="F187" s="322"/>
      <c r="G187" s="322"/>
      <c r="H187" s="322"/>
      <c r="I187" s="322"/>
      <c r="J187" s="322"/>
      <c r="K187" s="322"/>
      <c r="L187" s="323"/>
    </row>
    <row r="188" spans="1:12" ht="33" customHeight="1">
      <c r="A188" s="315">
        <v>5211</v>
      </c>
      <c r="B188" s="280" t="s">
        <v>780</v>
      </c>
      <c r="C188" s="325" t="s">
        <v>94</v>
      </c>
      <c r="D188" s="322">
        <v>0</v>
      </c>
      <c r="E188" s="318" t="s">
        <v>145</v>
      </c>
      <c r="F188" s="322">
        <v>0</v>
      </c>
      <c r="G188" s="322">
        <v>0</v>
      </c>
      <c r="H188" s="318" t="s">
        <v>145</v>
      </c>
      <c r="I188" s="322">
        <v>0</v>
      </c>
      <c r="J188" s="322">
        <v>0</v>
      </c>
      <c r="K188" s="318" t="s">
        <v>145</v>
      </c>
      <c r="L188" s="323">
        <v>0</v>
      </c>
    </row>
    <row r="189" spans="1:12" ht="17.25" customHeight="1">
      <c r="A189" s="315">
        <v>5221</v>
      </c>
      <c r="B189" s="280" t="s">
        <v>781</v>
      </c>
      <c r="C189" s="325" t="s">
        <v>95</v>
      </c>
      <c r="D189" s="322">
        <v>24350</v>
      </c>
      <c r="E189" s="318" t="s">
        <v>145</v>
      </c>
      <c r="F189" s="322">
        <v>24350</v>
      </c>
      <c r="G189" s="322">
        <v>26050</v>
      </c>
      <c r="H189" s="318" t="s">
        <v>145</v>
      </c>
      <c r="I189" s="322">
        <v>26050</v>
      </c>
      <c r="J189" s="322">
        <v>1700</v>
      </c>
      <c r="K189" s="318" t="s">
        <v>145</v>
      </c>
      <c r="L189" s="323">
        <v>1700</v>
      </c>
    </row>
    <row r="190" spans="1:12" ht="24.75" customHeight="1">
      <c r="A190" s="315">
        <v>5231</v>
      </c>
      <c r="B190" s="280" t="s">
        <v>782</v>
      </c>
      <c r="C190" s="325" t="s">
        <v>96</v>
      </c>
      <c r="D190" s="322">
        <v>0</v>
      </c>
      <c r="E190" s="318" t="s">
        <v>145</v>
      </c>
      <c r="F190" s="322">
        <v>0</v>
      </c>
      <c r="G190" s="322">
        <v>0</v>
      </c>
      <c r="H190" s="318" t="s">
        <v>145</v>
      </c>
      <c r="I190" s="322">
        <v>0</v>
      </c>
      <c r="J190" s="322">
        <v>0</v>
      </c>
      <c r="K190" s="318" t="s">
        <v>145</v>
      </c>
      <c r="L190" s="323">
        <v>0</v>
      </c>
    </row>
    <row r="191" spans="1:12" ht="19.5" customHeight="1">
      <c r="A191" s="315">
        <v>5241</v>
      </c>
      <c r="B191" s="280" t="s">
        <v>783</v>
      </c>
      <c r="C191" s="325" t="s">
        <v>97</v>
      </c>
      <c r="D191" s="322">
        <v>0</v>
      </c>
      <c r="E191" s="318" t="s">
        <v>145</v>
      </c>
      <c r="F191" s="322">
        <v>0</v>
      </c>
      <c r="G191" s="322">
        <v>0</v>
      </c>
      <c r="H191" s="318" t="s">
        <v>145</v>
      </c>
      <c r="I191" s="322">
        <v>0</v>
      </c>
      <c r="J191" s="322">
        <v>0</v>
      </c>
      <c r="K191" s="318" t="s">
        <v>145</v>
      </c>
      <c r="L191" s="323">
        <v>0</v>
      </c>
    </row>
    <row r="192" spans="1:12" ht="23.25" customHeight="1">
      <c r="A192" s="315">
        <v>5300</v>
      </c>
      <c r="B192" s="329" t="s">
        <v>784</v>
      </c>
      <c r="C192" s="325" t="s">
        <v>141</v>
      </c>
      <c r="D192" s="322">
        <v>0</v>
      </c>
      <c r="E192" s="318" t="s">
        <v>145</v>
      </c>
      <c r="F192" s="322">
        <v>0</v>
      </c>
      <c r="G192" s="322">
        <v>0</v>
      </c>
      <c r="H192" s="318" t="s">
        <v>145</v>
      </c>
      <c r="I192" s="322">
        <v>0</v>
      </c>
      <c r="J192" s="322">
        <v>0</v>
      </c>
      <c r="K192" s="318" t="s">
        <v>145</v>
      </c>
      <c r="L192" s="323">
        <v>0</v>
      </c>
    </row>
    <row r="193" spans="1:12" ht="12.75">
      <c r="A193" s="315"/>
      <c r="B193" s="316" t="s">
        <v>650</v>
      </c>
      <c r="C193" s="317" t="s">
        <v>43</v>
      </c>
      <c r="D193" s="322"/>
      <c r="E193" s="322"/>
      <c r="F193" s="322"/>
      <c r="G193" s="322"/>
      <c r="H193" s="322"/>
      <c r="I193" s="322"/>
      <c r="J193" s="322"/>
      <c r="K193" s="322"/>
      <c r="L193" s="323"/>
    </row>
    <row r="194" spans="1:12" ht="22.5" customHeight="1">
      <c r="A194" s="315">
        <v>5311</v>
      </c>
      <c r="B194" s="280" t="s">
        <v>785</v>
      </c>
      <c r="C194" s="325" t="s">
        <v>100</v>
      </c>
      <c r="D194" s="322">
        <v>0</v>
      </c>
      <c r="E194" s="318" t="s">
        <v>145</v>
      </c>
      <c r="F194" s="322">
        <v>0</v>
      </c>
      <c r="G194" s="322">
        <v>0</v>
      </c>
      <c r="H194" s="318" t="s">
        <v>145</v>
      </c>
      <c r="I194" s="322">
        <v>0</v>
      </c>
      <c r="J194" s="322">
        <v>0</v>
      </c>
      <c r="K194" s="318" t="s">
        <v>145</v>
      </c>
      <c r="L194" s="323">
        <v>0</v>
      </c>
    </row>
    <row r="195" spans="1:12" ht="35.25" customHeight="1">
      <c r="A195" s="315">
        <v>5400</v>
      </c>
      <c r="B195" s="329" t="s">
        <v>786</v>
      </c>
      <c r="C195" s="325" t="s">
        <v>141</v>
      </c>
      <c r="D195" s="322">
        <v>0</v>
      </c>
      <c r="E195" s="318" t="s">
        <v>145</v>
      </c>
      <c r="F195" s="322">
        <v>0</v>
      </c>
      <c r="G195" s="322">
        <v>0</v>
      </c>
      <c r="H195" s="318" t="s">
        <v>145</v>
      </c>
      <c r="I195" s="322">
        <v>0</v>
      </c>
      <c r="J195" s="322">
        <v>0</v>
      </c>
      <c r="K195" s="318" t="s">
        <v>145</v>
      </c>
      <c r="L195" s="323">
        <v>0</v>
      </c>
    </row>
    <row r="196" spans="1:12" ht="12.75">
      <c r="A196" s="315"/>
      <c r="B196" s="316" t="s">
        <v>650</v>
      </c>
      <c r="C196" s="317" t="s">
        <v>43</v>
      </c>
      <c r="D196" s="322"/>
      <c r="E196" s="322"/>
      <c r="F196" s="322"/>
      <c r="G196" s="322"/>
      <c r="H196" s="322"/>
      <c r="I196" s="322"/>
      <c r="J196" s="322"/>
      <c r="K196" s="322"/>
      <c r="L196" s="323"/>
    </row>
    <row r="197" spans="1:12" ht="12.75">
      <c r="A197" s="315">
        <v>5411</v>
      </c>
      <c r="B197" s="280" t="s">
        <v>787</v>
      </c>
      <c r="C197" s="325" t="s">
        <v>101</v>
      </c>
      <c r="D197" s="322">
        <v>0</v>
      </c>
      <c r="E197" s="318" t="s">
        <v>145</v>
      </c>
      <c r="F197" s="322">
        <v>0</v>
      </c>
      <c r="G197" s="322">
        <v>0</v>
      </c>
      <c r="H197" s="318" t="s">
        <v>145</v>
      </c>
      <c r="I197" s="322">
        <v>0</v>
      </c>
      <c r="J197" s="322">
        <v>0</v>
      </c>
      <c r="K197" s="318" t="s">
        <v>145</v>
      </c>
      <c r="L197" s="323">
        <v>0</v>
      </c>
    </row>
    <row r="198" spans="1:12" ht="23.25" customHeight="1">
      <c r="A198" s="315">
        <v>5421</v>
      </c>
      <c r="B198" s="280" t="s">
        <v>788</v>
      </c>
      <c r="C198" s="325" t="s">
        <v>102</v>
      </c>
      <c r="D198" s="322">
        <v>0</v>
      </c>
      <c r="E198" s="318" t="s">
        <v>145</v>
      </c>
      <c r="F198" s="322">
        <v>0</v>
      </c>
      <c r="G198" s="322">
        <v>0</v>
      </c>
      <c r="H198" s="318" t="s">
        <v>145</v>
      </c>
      <c r="I198" s="322">
        <v>0</v>
      </c>
      <c r="J198" s="322">
        <v>0</v>
      </c>
      <c r="K198" s="318" t="s">
        <v>145</v>
      </c>
      <c r="L198" s="323">
        <v>0</v>
      </c>
    </row>
    <row r="199" spans="1:12" ht="25.5" customHeight="1">
      <c r="A199" s="315">
        <v>5431</v>
      </c>
      <c r="B199" s="280" t="s">
        <v>789</v>
      </c>
      <c r="C199" s="325" t="s">
        <v>103</v>
      </c>
      <c r="D199" s="322">
        <v>0</v>
      </c>
      <c r="E199" s="318" t="s">
        <v>145</v>
      </c>
      <c r="F199" s="322">
        <v>0</v>
      </c>
      <c r="G199" s="322">
        <v>0</v>
      </c>
      <c r="H199" s="318" t="s">
        <v>145</v>
      </c>
      <c r="I199" s="322">
        <v>0</v>
      </c>
      <c r="J199" s="322">
        <v>0</v>
      </c>
      <c r="K199" s="318" t="s">
        <v>145</v>
      </c>
      <c r="L199" s="323">
        <v>0</v>
      </c>
    </row>
    <row r="200" spans="1:12" ht="21.75" customHeight="1">
      <c r="A200" s="315">
        <v>5441</v>
      </c>
      <c r="B200" s="316" t="s">
        <v>790</v>
      </c>
      <c r="C200" s="325" t="s">
        <v>104</v>
      </c>
      <c r="D200" s="322">
        <v>0</v>
      </c>
      <c r="E200" s="318" t="s">
        <v>145</v>
      </c>
      <c r="F200" s="322">
        <v>0</v>
      </c>
      <c r="G200" s="322">
        <v>0</v>
      </c>
      <c r="H200" s="318" t="s">
        <v>145</v>
      </c>
      <c r="I200" s="322">
        <v>0</v>
      </c>
      <c r="J200" s="322">
        <v>0</v>
      </c>
      <c r="K200" s="318" t="s">
        <v>145</v>
      </c>
      <c r="L200" s="323">
        <v>0</v>
      </c>
    </row>
    <row r="201" spans="1:12" ht="42" customHeight="1">
      <c r="A201" s="340" t="s">
        <v>173</v>
      </c>
      <c r="B201" s="341" t="s">
        <v>791</v>
      </c>
      <c r="C201" s="342" t="s">
        <v>141</v>
      </c>
      <c r="D201" s="318">
        <v>-3921000</v>
      </c>
      <c r="E201" s="318" t="s">
        <v>140</v>
      </c>
      <c r="F201" s="318">
        <v>-3921000</v>
      </c>
      <c r="G201" s="318">
        <v>-3921000</v>
      </c>
      <c r="H201" s="318" t="s">
        <v>140</v>
      </c>
      <c r="I201" s="318">
        <v>-3921000</v>
      </c>
      <c r="J201" s="318">
        <v>-715561.8066</v>
      </c>
      <c r="K201" s="318" t="s">
        <v>140</v>
      </c>
      <c r="L201" s="319">
        <v>-715561.8066</v>
      </c>
    </row>
    <row r="202" spans="1:12" ht="12.75">
      <c r="A202" s="340" t="s">
        <v>43</v>
      </c>
      <c r="B202" s="337" t="s">
        <v>196</v>
      </c>
      <c r="C202" s="342" t="s">
        <v>43</v>
      </c>
      <c r="D202" s="322"/>
      <c r="E202" s="322"/>
      <c r="F202" s="322"/>
      <c r="G202" s="322"/>
      <c r="H202" s="322"/>
      <c r="I202" s="322"/>
      <c r="J202" s="322"/>
      <c r="K202" s="322"/>
      <c r="L202" s="323"/>
    </row>
    <row r="203" spans="1:12" ht="25.5">
      <c r="A203" s="340" t="s">
        <v>174</v>
      </c>
      <c r="B203" s="341" t="s">
        <v>792</v>
      </c>
      <c r="C203" s="342" t="s">
        <v>141</v>
      </c>
      <c r="D203" s="322">
        <v>-521000</v>
      </c>
      <c r="E203" s="322" t="s">
        <v>140</v>
      </c>
      <c r="F203" s="322">
        <v>-521000</v>
      </c>
      <c r="G203" s="322">
        <v>-521000</v>
      </c>
      <c r="H203" s="322" t="s">
        <v>140</v>
      </c>
      <c r="I203" s="322">
        <v>-521000</v>
      </c>
      <c r="J203" s="322">
        <v>-64650.72</v>
      </c>
      <c r="K203" s="322" t="s">
        <v>140</v>
      </c>
      <c r="L203" s="323">
        <v>-64650.72</v>
      </c>
    </row>
    <row r="204" spans="1:12" ht="12.75">
      <c r="A204" s="340" t="s">
        <v>43</v>
      </c>
      <c r="B204" s="337" t="s">
        <v>196</v>
      </c>
      <c r="C204" s="342" t="s">
        <v>43</v>
      </c>
      <c r="D204" s="322"/>
      <c r="E204" s="322"/>
      <c r="F204" s="322"/>
      <c r="G204" s="322"/>
      <c r="H204" s="322"/>
      <c r="I204" s="322"/>
      <c r="J204" s="322"/>
      <c r="K204" s="322"/>
      <c r="L204" s="323"/>
    </row>
    <row r="205" spans="1:12" ht="24.75" customHeight="1">
      <c r="A205" s="340" t="s">
        <v>175</v>
      </c>
      <c r="B205" s="337" t="s">
        <v>793</v>
      </c>
      <c r="C205" s="342" t="s">
        <v>17</v>
      </c>
      <c r="D205" s="322">
        <v>-520000</v>
      </c>
      <c r="E205" s="322" t="s">
        <v>146</v>
      </c>
      <c r="F205" s="322">
        <v>-520000</v>
      </c>
      <c r="G205" s="322">
        <v>-520000</v>
      </c>
      <c r="H205" s="322" t="s">
        <v>146</v>
      </c>
      <c r="I205" s="322">
        <v>-520000</v>
      </c>
      <c r="J205" s="322">
        <v>-64650.72</v>
      </c>
      <c r="K205" s="322" t="s">
        <v>146</v>
      </c>
      <c r="L205" s="323">
        <v>-64650.72</v>
      </c>
    </row>
    <row r="206" spans="1:12" s="343" customFormat="1" ht="21.75" customHeight="1">
      <c r="A206" s="340" t="s">
        <v>176</v>
      </c>
      <c r="B206" s="337" t="s">
        <v>794</v>
      </c>
      <c r="C206" s="342" t="s">
        <v>18</v>
      </c>
      <c r="D206" s="322">
        <v>-1000</v>
      </c>
      <c r="E206" s="322" t="s">
        <v>146</v>
      </c>
      <c r="F206" s="322">
        <v>-1000</v>
      </c>
      <c r="G206" s="322">
        <v>-1000</v>
      </c>
      <c r="H206" s="322" t="s">
        <v>146</v>
      </c>
      <c r="I206" s="322">
        <v>-1000</v>
      </c>
      <c r="J206" s="322">
        <v>0</v>
      </c>
      <c r="K206" s="322" t="s">
        <v>146</v>
      </c>
      <c r="L206" s="323">
        <v>0</v>
      </c>
    </row>
    <row r="207" spans="1:12" ht="30.75" customHeight="1">
      <c r="A207" s="344" t="s">
        <v>177</v>
      </c>
      <c r="B207" s="337" t="s">
        <v>795</v>
      </c>
      <c r="C207" s="342" t="s">
        <v>19</v>
      </c>
      <c r="D207" s="322">
        <v>0</v>
      </c>
      <c r="E207" s="322" t="s">
        <v>140</v>
      </c>
      <c r="F207" s="322">
        <v>0</v>
      </c>
      <c r="G207" s="322">
        <v>0</v>
      </c>
      <c r="H207" s="322" t="s">
        <v>140</v>
      </c>
      <c r="I207" s="322">
        <v>0</v>
      </c>
      <c r="J207" s="322">
        <v>0</v>
      </c>
      <c r="K207" s="322" t="s">
        <v>140</v>
      </c>
      <c r="L207" s="323">
        <v>0</v>
      </c>
    </row>
    <row r="208" spans="1:12" ht="31.5" customHeight="1">
      <c r="A208" s="344" t="s">
        <v>178</v>
      </c>
      <c r="B208" s="341" t="s">
        <v>796</v>
      </c>
      <c r="C208" s="342" t="s">
        <v>141</v>
      </c>
      <c r="D208" s="322">
        <v>0</v>
      </c>
      <c r="E208" s="322" t="s">
        <v>140</v>
      </c>
      <c r="F208" s="322">
        <v>0</v>
      </c>
      <c r="G208" s="322">
        <v>0</v>
      </c>
      <c r="H208" s="322" t="s">
        <v>140</v>
      </c>
      <c r="I208" s="322">
        <v>0</v>
      </c>
      <c r="J208" s="322">
        <v>0</v>
      </c>
      <c r="K208" s="322" t="s">
        <v>140</v>
      </c>
      <c r="L208" s="323">
        <v>0</v>
      </c>
    </row>
    <row r="209" spans="1:12" ht="12.75">
      <c r="A209" s="344" t="s">
        <v>43</v>
      </c>
      <c r="B209" s="337" t="s">
        <v>196</v>
      </c>
      <c r="C209" s="342" t="s">
        <v>43</v>
      </c>
      <c r="D209" s="322"/>
      <c r="E209" s="322"/>
      <c r="F209" s="322"/>
      <c r="G209" s="322"/>
      <c r="H209" s="322"/>
      <c r="I209" s="322"/>
      <c r="J209" s="322"/>
      <c r="K209" s="322"/>
      <c r="L209" s="323"/>
    </row>
    <row r="210" spans="1:12" ht="42" customHeight="1">
      <c r="A210" s="344" t="s">
        <v>179</v>
      </c>
      <c r="B210" s="337" t="s">
        <v>797</v>
      </c>
      <c r="C210" s="342" t="s">
        <v>22</v>
      </c>
      <c r="D210" s="322">
        <v>0</v>
      </c>
      <c r="E210" s="322" t="s">
        <v>140</v>
      </c>
      <c r="F210" s="322">
        <v>0</v>
      </c>
      <c r="G210" s="322">
        <v>0</v>
      </c>
      <c r="H210" s="322" t="s">
        <v>140</v>
      </c>
      <c r="I210" s="322">
        <v>0</v>
      </c>
      <c r="J210" s="322">
        <v>0</v>
      </c>
      <c r="K210" s="322" t="s">
        <v>140</v>
      </c>
      <c r="L210" s="323">
        <v>0</v>
      </c>
    </row>
    <row r="211" spans="1:12" ht="32.25" customHeight="1">
      <c r="A211" s="344" t="s">
        <v>180</v>
      </c>
      <c r="B211" s="341" t="s">
        <v>798</v>
      </c>
      <c r="C211" s="342" t="s">
        <v>141</v>
      </c>
      <c r="D211" s="322">
        <v>0</v>
      </c>
      <c r="E211" s="322" t="s">
        <v>140</v>
      </c>
      <c r="F211" s="322">
        <v>0</v>
      </c>
      <c r="G211" s="322">
        <v>0</v>
      </c>
      <c r="H211" s="322" t="s">
        <v>140</v>
      </c>
      <c r="I211" s="322">
        <v>0</v>
      </c>
      <c r="J211" s="322">
        <v>0</v>
      </c>
      <c r="K211" s="322" t="s">
        <v>140</v>
      </c>
      <c r="L211" s="323">
        <v>0</v>
      </c>
    </row>
    <row r="212" spans="1:12" ht="12.75">
      <c r="A212" s="344" t="s">
        <v>43</v>
      </c>
      <c r="B212" s="327" t="s">
        <v>197</v>
      </c>
      <c r="C212" s="342" t="s">
        <v>43</v>
      </c>
      <c r="D212" s="322"/>
      <c r="E212" s="322"/>
      <c r="F212" s="322"/>
      <c r="G212" s="322"/>
      <c r="H212" s="322"/>
      <c r="I212" s="322"/>
      <c r="J212" s="322"/>
      <c r="K212" s="322"/>
      <c r="L212" s="323"/>
    </row>
    <row r="213" spans="1:12" ht="19.5" customHeight="1">
      <c r="A213" s="344" t="s">
        <v>181</v>
      </c>
      <c r="B213" s="345" t="s">
        <v>799</v>
      </c>
      <c r="C213" s="342" t="s">
        <v>23</v>
      </c>
      <c r="D213" s="322">
        <v>0</v>
      </c>
      <c r="E213" s="322" t="s">
        <v>140</v>
      </c>
      <c r="F213" s="322">
        <v>0</v>
      </c>
      <c r="G213" s="322">
        <v>0</v>
      </c>
      <c r="H213" s="322" t="s">
        <v>140</v>
      </c>
      <c r="I213" s="322">
        <v>0</v>
      </c>
      <c r="J213" s="322">
        <v>0</v>
      </c>
      <c r="K213" s="322" t="s">
        <v>140</v>
      </c>
      <c r="L213" s="323">
        <v>0</v>
      </c>
    </row>
    <row r="214" spans="1:12" ht="27" customHeight="1">
      <c r="A214" s="344" t="s">
        <v>182</v>
      </c>
      <c r="B214" s="337" t="s">
        <v>800</v>
      </c>
      <c r="C214" s="342" t="s">
        <v>24</v>
      </c>
      <c r="D214" s="322">
        <v>0</v>
      </c>
      <c r="E214" s="322" t="s">
        <v>140</v>
      </c>
      <c r="F214" s="322">
        <v>0</v>
      </c>
      <c r="G214" s="322">
        <v>0</v>
      </c>
      <c r="H214" s="322" t="s">
        <v>140</v>
      </c>
      <c r="I214" s="322">
        <v>0</v>
      </c>
      <c r="J214" s="322">
        <v>0</v>
      </c>
      <c r="K214" s="322" t="s">
        <v>140</v>
      </c>
      <c r="L214" s="323">
        <v>0</v>
      </c>
    </row>
    <row r="215" spans="1:12" ht="30" customHeight="1">
      <c r="A215" s="344" t="s">
        <v>183</v>
      </c>
      <c r="B215" s="346" t="s">
        <v>801</v>
      </c>
      <c r="C215" s="342" t="s">
        <v>25</v>
      </c>
      <c r="D215" s="322">
        <v>0</v>
      </c>
      <c r="E215" s="322" t="s">
        <v>140</v>
      </c>
      <c r="F215" s="322">
        <v>0</v>
      </c>
      <c r="G215" s="322">
        <v>0</v>
      </c>
      <c r="H215" s="322" t="s">
        <v>140</v>
      </c>
      <c r="I215" s="322">
        <v>0</v>
      </c>
      <c r="J215" s="322">
        <v>0</v>
      </c>
      <c r="K215" s="322" t="s">
        <v>140</v>
      </c>
      <c r="L215" s="323">
        <v>0</v>
      </c>
    </row>
    <row r="216" spans="1:12" ht="33" customHeight="1">
      <c r="A216" s="344" t="s">
        <v>184</v>
      </c>
      <c r="B216" s="341" t="s">
        <v>802</v>
      </c>
      <c r="C216" s="342" t="s">
        <v>141</v>
      </c>
      <c r="D216" s="322">
        <v>0</v>
      </c>
      <c r="E216" s="322" t="s">
        <v>140</v>
      </c>
      <c r="F216" s="322">
        <v>0</v>
      </c>
      <c r="G216" s="322">
        <v>0</v>
      </c>
      <c r="H216" s="322" t="s">
        <v>140</v>
      </c>
      <c r="I216" s="322">
        <v>0</v>
      </c>
      <c r="J216" s="322">
        <v>0</v>
      </c>
      <c r="K216" s="322" t="s">
        <v>140</v>
      </c>
      <c r="L216" s="323">
        <v>0</v>
      </c>
    </row>
    <row r="217" spans="1:12" ht="12.75">
      <c r="A217" s="344" t="s">
        <v>43</v>
      </c>
      <c r="B217" s="337" t="s">
        <v>196</v>
      </c>
      <c r="C217" s="342" t="s">
        <v>43</v>
      </c>
      <c r="D217" s="322"/>
      <c r="E217" s="322"/>
      <c r="F217" s="322"/>
      <c r="G217" s="322"/>
      <c r="H217" s="322"/>
      <c r="I217" s="322"/>
      <c r="J217" s="322"/>
      <c r="K217" s="322"/>
      <c r="L217" s="323"/>
    </row>
    <row r="218" spans="1:12" ht="25.5" customHeight="1">
      <c r="A218" s="344" t="s">
        <v>185</v>
      </c>
      <c r="B218" s="337" t="s">
        <v>803</v>
      </c>
      <c r="C218" s="342" t="s">
        <v>27</v>
      </c>
      <c r="D218" s="322">
        <v>0</v>
      </c>
      <c r="E218" s="322" t="s">
        <v>140</v>
      </c>
      <c r="F218" s="322">
        <v>0</v>
      </c>
      <c r="G218" s="322">
        <v>0</v>
      </c>
      <c r="H218" s="322" t="s">
        <v>140</v>
      </c>
      <c r="I218" s="322">
        <v>0</v>
      </c>
      <c r="J218" s="322">
        <v>0</v>
      </c>
      <c r="K218" s="322" t="s">
        <v>140</v>
      </c>
      <c r="L218" s="323">
        <v>0</v>
      </c>
    </row>
    <row r="219" spans="1:12" ht="36.75" customHeight="1">
      <c r="A219" s="344" t="s">
        <v>186</v>
      </c>
      <c r="B219" s="341" t="s">
        <v>804</v>
      </c>
      <c r="C219" s="342" t="s">
        <v>141</v>
      </c>
      <c r="D219" s="322">
        <v>-3400000</v>
      </c>
      <c r="E219" s="322" t="s">
        <v>140</v>
      </c>
      <c r="F219" s="322">
        <v>-3400000</v>
      </c>
      <c r="G219" s="322">
        <v>-3400000</v>
      </c>
      <c r="H219" s="322" t="s">
        <v>140</v>
      </c>
      <c r="I219" s="322">
        <v>-3400000</v>
      </c>
      <c r="J219" s="322">
        <v>-650911.0866</v>
      </c>
      <c r="K219" s="322" t="s">
        <v>140</v>
      </c>
      <c r="L219" s="323">
        <v>-650911.0866</v>
      </c>
    </row>
    <row r="220" spans="1:12" ht="12.75">
      <c r="A220" s="344" t="s">
        <v>43</v>
      </c>
      <c r="B220" s="337" t="s">
        <v>196</v>
      </c>
      <c r="C220" s="342" t="s">
        <v>43</v>
      </c>
      <c r="D220" s="322"/>
      <c r="E220" s="322"/>
      <c r="F220" s="322"/>
      <c r="G220" s="322"/>
      <c r="H220" s="322"/>
      <c r="I220" s="322"/>
      <c r="J220" s="322"/>
      <c r="K220" s="322"/>
      <c r="L220" s="323"/>
    </row>
    <row r="221" spans="1:12" ht="21" customHeight="1">
      <c r="A221" s="344" t="s">
        <v>187</v>
      </c>
      <c r="B221" s="337" t="s">
        <v>28</v>
      </c>
      <c r="C221" s="342" t="s">
        <v>29</v>
      </c>
      <c r="D221" s="322">
        <v>-3400000</v>
      </c>
      <c r="E221" s="322" t="s">
        <v>140</v>
      </c>
      <c r="F221" s="322">
        <v>-3400000</v>
      </c>
      <c r="G221" s="322">
        <v>-3400000</v>
      </c>
      <c r="H221" s="322" t="s">
        <v>140</v>
      </c>
      <c r="I221" s="322">
        <v>-3400000</v>
      </c>
      <c r="J221" s="322">
        <v>-650911.0866</v>
      </c>
      <c r="K221" s="322" t="s">
        <v>140</v>
      </c>
      <c r="L221" s="323">
        <v>-650911.0866</v>
      </c>
    </row>
    <row r="222" spans="1:12" ht="27.75" customHeight="1">
      <c r="A222" s="344" t="s">
        <v>189</v>
      </c>
      <c r="B222" s="337" t="s">
        <v>805</v>
      </c>
      <c r="C222" s="342" t="s">
        <v>30</v>
      </c>
      <c r="D222" s="322">
        <v>0</v>
      </c>
      <c r="E222" s="322" t="s">
        <v>140</v>
      </c>
      <c r="F222" s="322">
        <v>0</v>
      </c>
      <c r="G222" s="322">
        <v>0</v>
      </c>
      <c r="H222" s="322" t="s">
        <v>140</v>
      </c>
      <c r="I222" s="322">
        <v>0</v>
      </c>
      <c r="J222" s="322">
        <v>0</v>
      </c>
      <c r="K222" s="322" t="s">
        <v>140</v>
      </c>
      <c r="L222" s="323">
        <v>0</v>
      </c>
    </row>
    <row r="223" spans="1:12" ht="30.75" customHeight="1">
      <c r="A223" s="344" t="s">
        <v>190</v>
      </c>
      <c r="B223" s="337" t="s">
        <v>806</v>
      </c>
      <c r="C223" s="342" t="s">
        <v>31</v>
      </c>
      <c r="D223" s="322">
        <v>0</v>
      </c>
      <c r="E223" s="322" t="s">
        <v>140</v>
      </c>
      <c r="F223" s="322">
        <v>0</v>
      </c>
      <c r="G223" s="322">
        <v>0</v>
      </c>
      <c r="H223" s="322" t="s">
        <v>140</v>
      </c>
      <c r="I223" s="322">
        <v>0</v>
      </c>
      <c r="J223" s="322">
        <v>0</v>
      </c>
      <c r="K223" s="322" t="s">
        <v>140</v>
      </c>
      <c r="L223" s="323">
        <v>0</v>
      </c>
    </row>
    <row r="224" spans="1:12" ht="37.5" customHeight="1" thickBot="1">
      <c r="A224" s="347" t="s">
        <v>191</v>
      </c>
      <c r="B224" s="348" t="s">
        <v>807</v>
      </c>
      <c r="C224" s="349" t="s">
        <v>32</v>
      </c>
      <c r="D224" s="350">
        <v>0</v>
      </c>
      <c r="E224" s="350" t="s">
        <v>140</v>
      </c>
      <c r="F224" s="350">
        <v>0</v>
      </c>
      <c r="G224" s="350">
        <v>0</v>
      </c>
      <c r="H224" s="350" t="s">
        <v>140</v>
      </c>
      <c r="I224" s="350">
        <v>0</v>
      </c>
      <c r="J224" s="350">
        <v>0</v>
      </c>
      <c r="K224" s="350" t="s">
        <v>140</v>
      </c>
      <c r="L224" s="351">
        <v>0</v>
      </c>
    </row>
    <row r="226" spans="1:12" s="282" customFormat="1" ht="63" customHeight="1">
      <c r="A226" s="397"/>
      <c r="B226" s="398"/>
      <c r="C226" s="398"/>
      <c r="D226" s="398"/>
      <c r="E226" s="398"/>
      <c r="F226" s="398"/>
      <c r="G226" s="398"/>
      <c r="H226" s="398"/>
      <c r="I226" s="398"/>
      <c r="J226" s="398"/>
      <c r="K226" s="398"/>
      <c r="L226" s="398"/>
    </row>
    <row r="227" spans="1:12" s="282" customFormat="1" ht="28.5" customHeight="1">
      <c r="A227" s="397"/>
      <c r="B227" s="398"/>
      <c r="C227" s="398"/>
      <c r="D227" s="398"/>
      <c r="E227" s="398"/>
      <c r="F227" s="398"/>
      <c r="G227" s="398"/>
      <c r="H227" s="398"/>
      <c r="I227" s="398"/>
      <c r="J227" s="398"/>
      <c r="K227" s="398"/>
      <c r="L227" s="398"/>
    </row>
    <row r="228" spans="1:12" s="282" customFormat="1" ht="12.75" customHeight="1">
      <c r="A228" s="397"/>
      <c r="B228" s="398"/>
      <c r="C228" s="398"/>
      <c r="D228" s="398"/>
      <c r="E228" s="398"/>
      <c r="F228" s="398"/>
      <c r="G228" s="398"/>
      <c r="H228" s="398"/>
      <c r="I228" s="398"/>
      <c r="J228" s="398"/>
      <c r="K228" s="398"/>
      <c r="L228" s="398"/>
    </row>
  </sheetData>
  <sheetProtection/>
  <protectedRanges>
    <protectedRange sqref="D164:L164" name="Range27"/>
    <protectedRange sqref="H100 K100" name="Range26"/>
    <protectedRange sqref="E1 E4:F4" name="Range24_2"/>
    <protectedRange sqref="I194" name="Range22_1"/>
    <protectedRange sqref="K104" name="Range20_1"/>
    <protectedRange sqref="E104" name="Range18_1"/>
    <protectedRange sqref="D202:L202 D204:L204 L205:L207 I205:I207 F205:F207 D209:L209 L210 I210 F210 D212:L212 L213 I213 F213" name="Range15_1"/>
    <protectedRange sqref="D167:L167 D169:L169 D171:L171 L172:L174 I172:I174 F172:F174 D176:L176 L177:L179 I177:I179 F177:F179 D181:L181" name="Range13_1"/>
    <protectedRange sqref="D135:L135 K136 H136 E136 D138:L138 D140:L140 E141:E142 H141:H142 K141:K142 D144:L144 E145:E148 H145:H148 K145:K148" name="Range11_1"/>
    <protectedRange sqref="D118:L118 K110:K112 D114:L114 E110:E112 H110:H112" name="Range9_3"/>
    <protectedRange sqref="D88:L88 K89:K90 H89:H90 E89:E90 D92:L92 K93:K94 H93:H94 E93:E94 D96:L96 D98:L98" name="Range7_1"/>
    <protectedRange sqref="D61:L61 K62:K69 H62:H69 E62:E69 D71:L71 D73:L73 E74:E75 H74:H75 K74:K75" name="Range5_1"/>
    <protectedRange sqref="E31:E37 K40:K42 H40:H42 E40:E42 D28:L28 D30:L30 D39:L39 K31:K37 H31:H37" name="Range3_1"/>
    <protectedRange sqref="D14:L14 D16:L16 D18:L18 D20:L20 E21:E23 H21:H23 K20:K23 D25:L25" name="Range1_1"/>
    <protectedRange sqref="D44:L44 E45:E52 H45:H52 K45:K52 D54:L54 D57:L57 E55 H55 K55 E58:E59 H58:H59 K58:K59" name="Range4_1"/>
    <protectedRange sqref="D77:L77 K78:K79 H78:H79 E78:E79 D81:L81 E82:E84 H82:H84 K82:K84 D86:L86" name="Range6_1"/>
    <protectedRange sqref="E99:E100 K99 E107:E108 D102:L102 H99 E103 H103 K103 D106:E106 G106:H106 J106:K106 K107:K108 H107:H108 E115:E116 H115:H116 K115:K116" name="Range8_1"/>
    <protectedRange sqref="D123:L123 D125:L125 E126:E127 H126:H127 K126:K127 D129:L129 K129:K133 H130:H133 E130:E133 K119:K121 H119:H121 E119:E121" name="Range10_2"/>
    <protectedRange sqref="D150:L150 K151 H151 E151 D153:L153 K154:K155 H154:H155 E154:E155 D157:L157 K158 H158 E158 D160:L160 E161 H161 K161 D163:L163 E164:F164 H164:I164 K164:L164 K165 H165 E165" name="Range12_1"/>
    <protectedRange sqref="F182:F185 I182:I185 L182:L185 D187:L187 F188:F191 I188:I191 L188:L191 D193:L193 D196:L196 L197:L200 I197:I200 F197:F200" name="Range14_1"/>
    <protectedRange sqref="F214:F215 I214:I215 L214:L215 D217:L217 F218 I218 L218 D220:L220 F221:F224 I221:I224 L221:L224" name="Range16_1"/>
    <protectedRange sqref="E26 H26 K26" name="Range17_1"/>
    <protectedRange sqref="H104" name="Range19_1"/>
    <protectedRange sqref="F194" name="Range21_1"/>
    <protectedRange sqref="L194" name="Range23_1"/>
    <protectedRange sqref="E4:F4" name="Range25_2"/>
  </protectedRanges>
  <mergeCells count="14">
    <mergeCell ref="A228:L228"/>
    <mergeCell ref="A227:L227"/>
    <mergeCell ref="D10:D11"/>
    <mergeCell ref="J10:J11"/>
    <mergeCell ref="B9:C10"/>
    <mergeCell ref="A9:A11"/>
    <mergeCell ref="B2:N2"/>
    <mergeCell ref="B3:N3"/>
    <mergeCell ref="A4:L4"/>
    <mergeCell ref="G10:G11"/>
    <mergeCell ref="G9:I9"/>
    <mergeCell ref="A226:L226"/>
    <mergeCell ref="J9:L9"/>
    <mergeCell ref="D9:F9"/>
  </mergeCells>
  <printOptions/>
  <pageMargins left="0.2" right="0.17" top="0.32" bottom="0.45" header="0.17" footer="0.24"/>
  <pageSetup firstPageNumber="14" useFirstPageNumber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.57421875" style="38" customWidth="1"/>
    <col min="2" max="2" width="39.00390625" style="38" customWidth="1"/>
    <col min="3" max="3" width="14.140625" style="38" customWidth="1"/>
    <col min="4" max="4" width="13.00390625" style="38" customWidth="1"/>
    <col min="5" max="5" width="13.421875" style="38" customWidth="1"/>
    <col min="6" max="6" width="12.7109375" style="38" customWidth="1"/>
    <col min="7" max="7" width="12.28125" style="38" customWidth="1"/>
    <col min="8" max="8" width="13.28125" style="38" customWidth="1"/>
    <col min="9" max="9" width="14.57421875" style="38" customWidth="1"/>
    <col min="10" max="10" width="12.57421875" style="38" customWidth="1"/>
    <col min="11" max="11" width="14.57421875" style="38" customWidth="1"/>
    <col min="12" max="16384" width="9.140625" style="38" customWidth="1"/>
  </cols>
  <sheetData>
    <row r="1" spans="1:11" s="189" customFormat="1" ht="14.25">
      <c r="A1" s="190"/>
      <c r="B1" s="34"/>
      <c r="C1" s="34"/>
      <c r="D1" s="191"/>
      <c r="E1" s="34"/>
      <c r="F1" s="33"/>
      <c r="G1" s="34"/>
      <c r="H1" s="34"/>
      <c r="I1" s="34"/>
      <c r="J1" s="34"/>
      <c r="K1" s="34" t="s">
        <v>569</v>
      </c>
    </row>
    <row r="2" spans="1:11" s="189" customFormat="1" ht="17.25">
      <c r="A2" s="192" t="s">
        <v>244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s="189" customFormat="1" ht="17.25">
      <c r="A3" s="192" t="s">
        <v>570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s="189" customFormat="1" ht="17.25">
      <c r="A4" s="192"/>
      <c r="B4" s="192"/>
      <c r="C4" s="192"/>
      <c r="E4" s="277">
        <v>43832</v>
      </c>
      <c r="F4" s="277">
        <v>43921</v>
      </c>
      <c r="G4" s="276" t="s">
        <v>636</v>
      </c>
      <c r="H4" s="272"/>
      <c r="I4" s="192"/>
      <c r="J4" s="192"/>
      <c r="K4" s="192"/>
    </row>
    <row r="5" spans="1:11" s="189" customFormat="1" ht="18" customHeight="1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</row>
    <row r="6" spans="1:11" s="189" customFormat="1" ht="18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</row>
    <row r="7" spans="1:11" ht="15" thickBot="1">
      <c r="A7" s="191"/>
      <c r="B7" s="191"/>
      <c r="C7" s="191"/>
      <c r="D7" s="191"/>
      <c r="E7" s="33"/>
      <c r="F7" s="33"/>
      <c r="G7" s="33"/>
      <c r="H7" s="33"/>
      <c r="I7" s="33"/>
      <c r="J7" s="33" t="s">
        <v>260</v>
      </c>
      <c r="K7" s="42"/>
    </row>
    <row r="8" spans="1:11" ht="15" thickBot="1">
      <c r="A8" s="416" t="s">
        <v>571</v>
      </c>
      <c r="B8" s="413"/>
      <c r="C8" s="363" t="s">
        <v>261</v>
      </c>
      <c r="D8" s="363"/>
      <c r="E8" s="364"/>
      <c r="F8" s="365" t="s">
        <v>572</v>
      </c>
      <c r="G8" s="363"/>
      <c r="H8" s="364"/>
      <c r="I8" s="410" t="s">
        <v>263</v>
      </c>
      <c r="J8" s="411"/>
      <c r="K8" s="412"/>
    </row>
    <row r="9" spans="1:11" ht="30" customHeight="1" thickBot="1">
      <c r="A9" s="417"/>
      <c r="B9" s="414"/>
      <c r="C9" s="195" t="s">
        <v>387</v>
      </c>
      <c r="D9" s="196" t="s">
        <v>573</v>
      </c>
      <c r="E9" s="197"/>
      <c r="F9" s="194" t="s">
        <v>387</v>
      </c>
      <c r="G9" s="198" t="s">
        <v>574</v>
      </c>
      <c r="H9" s="199"/>
      <c r="I9" s="194" t="s">
        <v>387</v>
      </c>
      <c r="J9" s="198" t="s">
        <v>574</v>
      </c>
      <c r="K9" s="199"/>
    </row>
    <row r="10" spans="1:11" ht="29.25" thickBot="1">
      <c r="A10" s="418"/>
      <c r="B10" s="415"/>
      <c r="C10" s="200" t="s">
        <v>575</v>
      </c>
      <c r="D10" s="201" t="s">
        <v>391</v>
      </c>
      <c r="E10" s="201" t="s">
        <v>392</v>
      </c>
      <c r="F10" s="48" t="s">
        <v>390</v>
      </c>
      <c r="G10" s="201" t="s">
        <v>391</v>
      </c>
      <c r="H10" s="201" t="s">
        <v>392</v>
      </c>
      <c r="I10" s="48" t="s">
        <v>393</v>
      </c>
      <c r="J10" s="201" t="s">
        <v>391</v>
      </c>
      <c r="K10" s="201" t="s">
        <v>392</v>
      </c>
    </row>
    <row r="11" spans="1:11" ht="14.25" thickBot="1">
      <c r="A11" s="202">
        <v>1</v>
      </c>
      <c r="B11" s="202">
        <v>2</v>
      </c>
      <c r="C11" s="48">
        <v>3</v>
      </c>
      <c r="D11" s="203">
        <v>4</v>
      </c>
      <c r="E11" s="204">
        <v>5</v>
      </c>
      <c r="F11" s="48">
        <v>6</v>
      </c>
      <c r="G11" s="203">
        <v>7</v>
      </c>
      <c r="H11" s="204">
        <v>8</v>
      </c>
      <c r="I11" s="48">
        <v>9</v>
      </c>
      <c r="J11" s="203">
        <v>10</v>
      </c>
      <c r="K11" s="204">
        <v>11</v>
      </c>
    </row>
    <row r="12" spans="1:11" ht="30" customHeight="1" thickBot="1">
      <c r="A12" s="205">
        <v>7000</v>
      </c>
      <c r="B12" s="206" t="s">
        <v>576</v>
      </c>
      <c r="C12" s="207">
        <f>SUM(D12:E12)</f>
        <v>-9112811.5</v>
      </c>
      <c r="D12" s="207">
        <f>Ekamutner!E12-'Gorcarnakan caxs'!G13</f>
        <v>0</v>
      </c>
      <c r="E12" s="207">
        <f>Ekamutner!F12-'Gorcarnakan caxs'!H13</f>
        <v>-9112811.5</v>
      </c>
      <c r="F12" s="207">
        <f>SUM(G12:H12)</f>
        <v>-16660257.10000002</v>
      </c>
      <c r="G12" s="207">
        <f>Ekamutner!H12-'Gorcarnakan caxs'!J13</f>
        <v>-23424.20000001788</v>
      </c>
      <c r="H12" s="207">
        <f>Ekamutner!I12-'Gorcarnakan caxs'!K13</f>
        <v>-16636832.900000002</v>
      </c>
      <c r="I12" s="207">
        <f>SUM(J12:K12)</f>
        <v>4324394.560200001</v>
      </c>
      <c r="J12" s="207">
        <f>Ekamutner!K12-'Gorcarnakan caxs'!M13</f>
        <v>4126163.386600001</v>
      </c>
      <c r="K12" s="207">
        <f>Ekamutner!L12-'Gorcarnakan caxs'!N13</f>
        <v>198231.1735999999</v>
      </c>
    </row>
    <row r="13" spans="1:11" ht="13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3.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3.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3.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3.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3.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3.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3.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3.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3.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3.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3.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3.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3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3.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s="208" customFormat="1" ht="33" customHeight="1">
      <c r="A28" s="409"/>
      <c r="B28" s="409"/>
      <c r="C28" s="409"/>
      <c r="D28" s="409"/>
      <c r="E28" s="409"/>
      <c r="F28" s="409"/>
      <c r="G28" s="409"/>
      <c r="H28" s="409"/>
      <c r="I28" s="409"/>
      <c r="J28" s="409"/>
      <c r="K28" s="409"/>
    </row>
    <row r="29" spans="1:11" ht="13.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43" spans="1:3" ht="13.5">
      <c r="A43" s="40"/>
      <c r="B43" s="209"/>
      <c r="C43" s="53"/>
    </row>
    <row r="44" spans="1:3" ht="13.5">
      <c r="A44" s="40"/>
      <c r="B44" s="210"/>
      <c r="C44" s="53"/>
    </row>
    <row r="45" spans="1:3" ht="13.5">
      <c r="A45" s="40"/>
      <c r="B45" s="209"/>
      <c r="C45" s="53"/>
    </row>
    <row r="46" spans="1:3" ht="13.5">
      <c r="A46" s="40"/>
      <c r="B46" s="209"/>
      <c r="C46" s="53"/>
    </row>
    <row r="47" spans="1:3" ht="13.5">
      <c r="A47" s="40"/>
      <c r="B47" s="209"/>
      <c r="C47" s="53"/>
    </row>
    <row r="48" spans="1:3" ht="13.5">
      <c r="A48" s="40"/>
      <c r="B48" s="209"/>
      <c r="C48" s="53"/>
    </row>
    <row r="49" spans="2:3" ht="13.5">
      <c r="B49" s="209"/>
      <c r="C49" s="53"/>
    </row>
    <row r="50" spans="2:3" ht="13.5">
      <c r="B50" s="209"/>
      <c r="C50" s="53"/>
    </row>
    <row r="51" spans="2:3" ht="13.5">
      <c r="B51" s="209"/>
      <c r="C51" s="53"/>
    </row>
    <row r="52" spans="2:3" ht="13.5">
      <c r="B52" s="209"/>
      <c r="C52" s="53"/>
    </row>
    <row r="53" spans="2:3" ht="13.5">
      <c r="B53" s="209"/>
      <c r="C53" s="53"/>
    </row>
    <row r="54" spans="2:3" ht="13.5">
      <c r="B54" s="209"/>
      <c r="C54" s="53"/>
    </row>
    <row r="55" spans="2:3" ht="13.5">
      <c r="B55" s="209"/>
      <c r="C55" s="53"/>
    </row>
    <row r="56" spans="2:3" ht="13.5">
      <c r="B56" s="209"/>
      <c r="C56" s="53"/>
    </row>
    <row r="57" spans="2:3" ht="13.5">
      <c r="B57" s="209"/>
      <c r="C57" s="53"/>
    </row>
    <row r="58" spans="2:3" ht="13.5">
      <c r="B58" s="209"/>
      <c r="C58" s="53"/>
    </row>
    <row r="59" spans="2:3" ht="13.5">
      <c r="B59" s="209"/>
      <c r="C59" s="53"/>
    </row>
    <row r="60" ht="13.5">
      <c r="B60" s="211"/>
    </row>
    <row r="61" ht="13.5">
      <c r="B61" s="211"/>
    </row>
    <row r="62" ht="13.5">
      <c r="B62" s="211"/>
    </row>
    <row r="63" ht="13.5">
      <c r="B63" s="211"/>
    </row>
    <row r="64" ht="13.5">
      <c r="B64" s="211"/>
    </row>
    <row r="65" ht="13.5">
      <c r="B65" s="211"/>
    </row>
    <row r="66" ht="13.5">
      <c r="B66" s="211"/>
    </row>
    <row r="67" ht="13.5">
      <c r="B67" s="211"/>
    </row>
    <row r="68" ht="13.5">
      <c r="B68" s="211"/>
    </row>
    <row r="69" ht="13.5">
      <c r="B69" s="211"/>
    </row>
    <row r="70" ht="13.5">
      <c r="B70" s="211"/>
    </row>
    <row r="71" ht="13.5">
      <c r="B71" s="211"/>
    </row>
    <row r="72" ht="13.5">
      <c r="B72" s="211"/>
    </row>
    <row r="73" ht="13.5">
      <c r="B73" s="211"/>
    </row>
    <row r="74" ht="13.5">
      <c r="B74" s="211"/>
    </row>
    <row r="75" ht="13.5">
      <c r="B75" s="211"/>
    </row>
    <row r="76" ht="13.5">
      <c r="B76" s="211"/>
    </row>
    <row r="77" ht="13.5">
      <c r="B77" s="211"/>
    </row>
    <row r="78" ht="13.5">
      <c r="B78" s="211"/>
    </row>
    <row r="79" ht="13.5">
      <c r="B79" s="211"/>
    </row>
    <row r="80" ht="13.5">
      <c r="B80" s="211"/>
    </row>
    <row r="81" ht="13.5">
      <c r="B81" s="211"/>
    </row>
    <row r="82" ht="13.5">
      <c r="B82" s="211"/>
    </row>
    <row r="83" ht="13.5">
      <c r="B83" s="211"/>
    </row>
    <row r="84" ht="13.5">
      <c r="B84" s="211"/>
    </row>
    <row r="85" ht="13.5">
      <c r="B85" s="211"/>
    </row>
    <row r="86" ht="13.5">
      <c r="B86" s="211"/>
    </row>
    <row r="87" ht="13.5">
      <c r="B87" s="211"/>
    </row>
    <row r="88" ht="13.5">
      <c r="B88" s="211"/>
    </row>
    <row r="89" ht="13.5">
      <c r="B89" s="211"/>
    </row>
    <row r="90" ht="13.5">
      <c r="B90" s="211"/>
    </row>
    <row r="91" ht="13.5">
      <c r="B91" s="211"/>
    </row>
    <row r="92" ht="13.5">
      <c r="B92" s="211"/>
    </row>
    <row r="93" ht="13.5">
      <c r="B93" s="211"/>
    </row>
    <row r="94" ht="13.5">
      <c r="B94" s="211"/>
    </row>
    <row r="95" ht="13.5">
      <c r="B95" s="211"/>
    </row>
    <row r="96" ht="13.5">
      <c r="B96" s="211"/>
    </row>
    <row r="97" ht="13.5">
      <c r="B97" s="211"/>
    </row>
    <row r="98" ht="13.5">
      <c r="B98" s="211"/>
    </row>
    <row r="99" ht="13.5">
      <c r="B99" s="211"/>
    </row>
    <row r="100" ht="13.5">
      <c r="B100" s="211"/>
    </row>
    <row r="101" ht="13.5">
      <c r="B101" s="211"/>
    </row>
    <row r="102" ht="13.5">
      <c r="B102" s="211"/>
    </row>
    <row r="103" ht="13.5">
      <c r="B103" s="211"/>
    </row>
    <row r="104" ht="13.5">
      <c r="B104" s="211"/>
    </row>
    <row r="105" ht="13.5">
      <c r="B105" s="211"/>
    </row>
    <row r="106" ht="13.5">
      <c r="B106" s="211"/>
    </row>
    <row r="107" ht="13.5">
      <c r="B107" s="211"/>
    </row>
    <row r="108" ht="13.5">
      <c r="B108" s="211"/>
    </row>
    <row r="109" ht="13.5">
      <c r="B109" s="211"/>
    </row>
    <row r="110" ht="13.5">
      <c r="B110" s="211"/>
    </row>
    <row r="111" ht="13.5">
      <c r="B111" s="211"/>
    </row>
    <row r="112" ht="13.5">
      <c r="B112" s="211"/>
    </row>
    <row r="113" ht="13.5">
      <c r="B113" s="211"/>
    </row>
    <row r="114" ht="13.5">
      <c r="B114" s="211"/>
    </row>
    <row r="115" ht="13.5">
      <c r="B115" s="211"/>
    </row>
    <row r="116" ht="13.5">
      <c r="B116" s="211"/>
    </row>
    <row r="117" ht="13.5">
      <c r="B117" s="211"/>
    </row>
    <row r="118" ht="13.5">
      <c r="B118" s="211"/>
    </row>
    <row r="119" ht="13.5">
      <c r="B119" s="211"/>
    </row>
    <row r="120" ht="13.5">
      <c r="B120" s="211"/>
    </row>
    <row r="121" ht="13.5">
      <c r="B121" s="211"/>
    </row>
    <row r="122" ht="13.5">
      <c r="B122" s="211"/>
    </row>
    <row r="123" ht="13.5">
      <c r="B123" s="211"/>
    </row>
    <row r="124" ht="13.5">
      <c r="B124" s="211"/>
    </row>
    <row r="125" ht="13.5">
      <c r="B125" s="211"/>
    </row>
    <row r="126" ht="13.5">
      <c r="B126" s="211"/>
    </row>
    <row r="127" ht="13.5">
      <c r="B127" s="211"/>
    </row>
    <row r="128" ht="13.5">
      <c r="B128" s="211"/>
    </row>
    <row r="129" ht="13.5">
      <c r="B129" s="211"/>
    </row>
    <row r="130" ht="13.5">
      <c r="B130" s="211"/>
    </row>
    <row r="131" ht="13.5">
      <c r="B131" s="211"/>
    </row>
    <row r="132" ht="13.5">
      <c r="B132" s="211"/>
    </row>
    <row r="133" ht="13.5">
      <c r="B133" s="211"/>
    </row>
    <row r="134" ht="13.5">
      <c r="B134" s="211"/>
    </row>
    <row r="135" ht="13.5">
      <c r="B135" s="211"/>
    </row>
    <row r="136" ht="13.5">
      <c r="B136" s="211"/>
    </row>
    <row r="137" ht="13.5">
      <c r="B137" s="211"/>
    </row>
    <row r="138" ht="13.5">
      <c r="B138" s="211"/>
    </row>
    <row r="139" ht="13.5">
      <c r="B139" s="211"/>
    </row>
    <row r="140" ht="13.5">
      <c r="B140" s="211"/>
    </row>
    <row r="141" ht="13.5">
      <c r="B141" s="211"/>
    </row>
    <row r="142" ht="13.5">
      <c r="B142" s="211"/>
    </row>
    <row r="143" ht="13.5">
      <c r="B143" s="211"/>
    </row>
    <row r="144" ht="13.5">
      <c r="B144" s="211"/>
    </row>
    <row r="145" ht="13.5">
      <c r="B145" s="211"/>
    </row>
    <row r="146" ht="13.5">
      <c r="B146" s="211"/>
    </row>
    <row r="147" ht="13.5">
      <c r="B147" s="211"/>
    </row>
    <row r="148" ht="13.5">
      <c r="B148" s="211"/>
    </row>
    <row r="149" ht="13.5">
      <c r="B149" s="211"/>
    </row>
    <row r="150" ht="13.5">
      <c r="B150" s="211"/>
    </row>
    <row r="151" ht="13.5">
      <c r="B151" s="211"/>
    </row>
    <row r="152" ht="13.5">
      <c r="B152" s="211"/>
    </row>
    <row r="153" ht="13.5">
      <c r="B153" s="211"/>
    </row>
    <row r="154" ht="13.5">
      <c r="B154" s="211"/>
    </row>
    <row r="155" ht="13.5">
      <c r="B155" s="211"/>
    </row>
    <row r="156" ht="13.5">
      <c r="B156" s="211"/>
    </row>
    <row r="157" ht="13.5">
      <c r="B157" s="211"/>
    </row>
    <row r="158" ht="13.5">
      <c r="B158" s="211"/>
    </row>
    <row r="159" ht="13.5">
      <c r="B159" s="211"/>
    </row>
    <row r="160" ht="13.5">
      <c r="B160" s="211"/>
    </row>
    <row r="161" ht="13.5">
      <c r="B161" s="211"/>
    </row>
    <row r="162" ht="13.5">
      <c r="B162" s="211"/>
    </row>
    <row r="163" ht="13.5">
      <c r="B163" s="211"/>
    </row>
    <row r="164" ht="13.5">
      <c r="B164" s="211"/>
    </row>
    <row r="165" ht="13.5">
      <c r="B165" s="211"/>
    </row>
    <row r="166" ht="13.5">
      <c r="B166" s="211"/>
    </row>
    <row r="167" ht="13.5">
      <c r="B167" s="211"/>
    </row>
    <row r="168" ht="13.5">
      <c r="B168" s="211"/>
    </row>
    <row r="169" ht="13.5">
      <c r="B169" s="211"/>
    </row>
    <row r="170" ht="13.5">
      <c r="B170" s="211"/>
    </row>
    <row r="171" ht="13.5">
      <c r="B171" s="211"/>
    </row>
    <row r="172" ht="13.5">
      <c r="B172" s="211"/>
    </row>
    <row r="173" ht="13.5">
      <c r="B173" s="211"/>
    </row>
    <row r="174" ht="13.5">
      <c r="B174" s="211"/>
    </row>
    <row r="175" ht="13.5">
      <c r="B175" s="211"/>
    </row>
    <row r="176" ht="13.5">
      <c r="B176" s="211"/>
    </row>
    <row r="177" ht="13.5">
      <c r="B177" s="211"/>
    </row>
    <row r="178" ht="13.5">
      <c r="B178" s="211"/>
    </row>
    <row r="179" ht="13.5">
      <c r="B179" s="211"/>
    </row>
    <row r="180" ht="13.5">
      <c r="B180" s="211"/>
    </row>
    <row r="181" ht="13.5">
      <c r="B181" s="211"/>
    </row>
    <row r="182" ht="13.5">
      <c r="B182" s="211"/>
    </row>
    <row r="183" ht="13.5">
      <c r="B183" s="211"/>
    </row>
    <row r="184" ht="13.5">
      <c r="B184" s="211"/>
    </row>
    <row r="185" ht="13.5">
      <c r="B185" s="211"/>
    </row>
    <row r="186" ht="13.5">
      <c r="B186" s="211"/>
    </row>
    <row r="187" ht="13.5">
      <c r="B187" s="211"/>
    </row>
    <row r="188" ht="13.5">
      <c r="B188" s="211"/>
    </row>
    <row r="189" ht="13.5">
      <c r="B189" s="211"/>
    </row>
    <row r="190" ht="13.5">
      <c r="B190" s="211"/>
    </row>
    <row r="191" ht="13.5">
      <c r="B191" s="211"/>
    </row>
    <row r="192" ht="13.5">
      <c r="B192" s="211"/>
    </row>
    <row r="193" ht="13.5">
      <c r="B193" s="211"/>
    </row>
    <row r="194" ht="13.5">
      <c r="B194" s="211"/>
    </row>
    <row r="195" ht="13.5">
      <c r="B195" s="211"/>
    </row>
    <row r="196" ht="13.5">
      <c r="B196" s="211"/>
    </row>
    <row r="197" ht="13.5">
      <c r="B197" s="211"/>
    </row>
    <row r="198" ht="13.5">
      <c r="B198" s="211"/>
    </row>
    <row r="199" ht="13.5">
      <c r="B199" s="211"/>
    </row>
    <row r="200" ht="13.5">
      <c r="B200" s="211"/>
    </row>
    <row r="201" ht="13.5">
      <c r="B201" s="211"/>
    </row>
    <row r="202" ht="13.5">
      <c r="B202" s="211"/>
    </row>
    <row r="203" ht="13.5">
      <c r="B203" s="211"/>
    </row>
    <row r="204" ht="13.5">
      <c r="B204" s="211"/>
    </row>
    <row r="205" ht="13.5">
      <c r="B205" s="211"/>
    </row>
    <row r="206" ht="13.5">
      <c r="B206" s="211"/>
    </row>
    <row r="207" ht="13.5">
      <c r="B207" s="211"/>
    </row>
    <row r="208" ht="13.5">
      <c r="B208" s="211"/>
    </row>
    <row r="209" ht="13.5">
      <c r="B209" s="211"/>
    </row>
    <row r="210" ht="13.5">
      <c r="B210" s="211"/>
    </row>
    <row r="211" ht="13.5">
      <c r="B211" s="211"/>
    </row>
    <row r="212" ht="13.5">
      <c r="B212" s="211"/>
    </row>
    <row r="213" ht="13.5">
      <c r="B213" s="211"/>
    </row>
    <row r="214" ht="13.5">
      <c r="B214" s="211"/>
    </row>
    <row r="215" ht="13.5">
      <c r="B215" s="211"/>
    </row>
    <row r="216" ht="13.5">
      <c r="B216" s="211"/>
    </row>
    <row r="217" ht="13.5">
      <c r="B217" s="211"/>
    </row>
    <row r="218" ht="13.5">
      <c r="B218" s="211"/>
    </row>
    <row r="219" ht="13.5">
      <c r="B219" s="211"/>
    </row>
    <row r="220" ht="13.5">
      <c r="B220" s="211"/>
    </row>
    <row r="221" ht="13.5">
      <c r="B221" s="211"/>
    </row>
    <row r="222" ht="13.5">
      <c r="B222" s="211"/>
    </row>
  </sheetData>
  <sheetProtection/>
  <protectedRanges>
    <protectedRange sqref="D1" name="Range1_1"/>
  </protectedRanges>
  <mergeCells count="6">
    <mergeCell ref="A28:K28"/>
    <mergeCell ref="I8:K8"/>
    <mergeCell ref="B8:B10"/>
    <mergeCell ref="A8:A10"/>
    <mergeCell ref="C8:E8"/>
    <mergeCell ref="F8:H8"/>
  </mergeCells>
  <printOptions/>
  <pageMargins left="0.45" right="0.27" top="0.32" bottom="0.35" header="0.17" footer="0.16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C1">
      <selection activeCell="F12" sqref="F12"/>
    </sheetView>
  </sheetViews>
  <sheetFormatPr defaultColWidth="9.140625" defaultRowHeight="12.75"/>
  <cols>
    <col min="1" max="1" width="6.421875" style="268" customWidth="1"/>
    <col min="2" max="2" width="57.7109375" style="269" customWidth="1"/>
    <col min="3" max="3" width="7.7109375" style="269" customWidth="1"/>
    <col min="4" max="4" width="14.7109375" style="5" customWidth="1"/>
    <col min="5" max="5" width="11.140625" style="5" customWidth="1"/>
    <col min="6" max="6" width="16.28125" style="5" customWidth="1"/>
    <col min="7" max="7" width="16.421875" style="5" customWidth="1"/>
    <col min="8" max="8" width="14.57421875" style="5" customWidth="1"/>
    <col min="9" max="9" width="15.140625" style="5" customWidth="1"/>
    <col min="10" max="10" width="17.00390625" style="5" customWidth="1"/>
    <col min="11" max="11" width="14.7109375" style="5" customWidth="1"/>
    <col min="12" max="12" width="13.8515625" style="5" customWidth="1"/>
    <col min="13" max="16384" width="9.140625" style="5" customWidth="1"/>
  </cols>
  <sheetData>
    <row r="1" spans="1:12" s="215" customFormat="1" ht="20.25" customHeight="1">
      <c r="A1" s="212"/>
      <c r="B1" s="213"/>
      <c r="C1" s="214"/>
      <c r="L1" s="216" t="s">
        <v>577</v>
      </c>
    </row>
    <row r="2" spans="1:12" s="215" customFormat="1" ht="24" customHeight="1">
      <c r="A2" s="388" t="s">
        <v>244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</row>
    <row r="3" spans="1:12" s="215" customFormat="1" ht="28.5" customHeight="1">
      <c r="A3" s="388" t="s">
        <v>578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</row>
    <row r="4" spans="1:12" s="215" customFormat="1" ht="28.5" customHeight="1">
      <c r="A4" s="271"/>
      <c r="B4" s="271"/>
      <c r="C4" s="277">
        <v>43832</v>
      </c>
      <c r="D4" s="277">
        <v>43921</v>
      </c>
      <c r="E4" s="276" t="s">
        <v>636</v>
      </c>
      <c r="G4" s="272"/>
      <c r="H4" s="271"/>
      <c r="I4" s="271"/>
      <c r="J4" s="271"/>
      <c r="K4" s="271"/>
      <c r="L4" s="271"/>
    </row>
    <row r="5" spans="1:12" s="215" customFormat="1" ht="15" customHeight="1">
      <c r="A5" s="217"/>
      <c r="B5" s="218"/>
      <c r="C5" s="218"/>
      <c r="D5" s="219"/>
      <c r="E5" s="219"/>
      <c r="F5" s="219"/>
      <c r="G5" s="219"/>
      <c r="H5" s="219"/>
      <c r="I5" s="219"/>
      <c r="J5" s="219"/>
      <c r="K5" s="219"/>
      <c r="L5" s="216"/>
    </row>
    <row r="6" spans="1:12" s="215" customFormat="1" ht="15" customHeight="1">
      <c r="A6" s="217"/>
      <c r="B6" s="218"/>
      <c r="C6" s="218"/>
      <c r="D6" s="219"/>
      <c r="E6" s="219"/>
      <c r="F6" s="219"/>
      <c r="G6" s="219"/>
      <c r="H6" s="219"/>
      <c r="I6" s="219"/>
      <c r="J6" s="219"/>
      <c r="K6" s="219"/>
      <c r="L6" s="216"/>
    </row>
    <row r="7" spans="1:12" s="215" customFormat="1" ht="17.25" thickBot="1">
      <c r="A7" s="220"/>
      <c r="B7" s="221"/>
      <c r="C7" s="221"/>
      <c r="D7" s="216"/>
      <c r="E7" s="216"/>
      <c r="F7" s="216"/>
      <c r="G7" s="216"/>
      <c r="H7" s="216"/>
      <c r="I7" s="216"/>
      <c r="J7" s="222"/>
      <c r="K7" s="43" t="s">
        <v>260</v>
      </c>
      <c r="L7" s="216"/>
    </row>
    <row r="8" spans="1:12" ht="17.25" thickBot="1">
      <c r="A8" s="426" t="s">
        <v>567</v>
      </c>
      <c r="B8" s="429" t="s">
        <v>579</v>
      </c>
      <c r="C8" s="430"/>
      <c r="D8" s="433" t="s">
        <v>580</v>
      </c>
      <c r="E8" s="433"/>
      <c r="F8" s="434"/>
      <c r="G8" s="435" t="s">
        <v>572</v>
      </c>
      <c r="H8" s="433"/>
      <c r="I8" s="434"/>
      <c r="J8" s="435" t="s">
        <v>263</v>
      </c>
      <c r="K8" s="433"/>
      <c r="L8" s="434"/>
    </row>
    <row r="9" spans="1:12" ht="30" customHeight="1" thickBot="1">
      <c r="A9" s="427"/>
      <c r="B9" s="431"/>
      <c r="C9" s="432"/>
      <c r="D9" s="436" t="s">
        <v>267</v>
      </c>
      <c r="E9" s="423" t="s">
        <v>268</v>
      </c>
      <c r="F9" s="424"/>
      <c r="G9" s="419" t="s">
        <v>581</v>
      </c>
      <c r="H9" s="224" t="s">
        <v>268</v>
      </c>
      <c r="I9" s="225"/>
      <c r="J9" s="421" t="s">
        <v>270</v>
      </c>
      <c r="K9" s="423" t="s">
        <v>268</v>
      </c>
      <c r="L9" s="424"/>
    </row>
    <row r="10" spans="1:12" ht="33.75" thickBot="1">
      <c r="A10" s="428"/>
      <c r="B10" s="223" t="s">
        <v>568</v>
      </c>
      <c r="C10" s="226" t="s">
        <v>192</v>
      </c>
      <c r="D10" s="437"/>
      <c r="E10" s="227" t="s">
        <v>271</v>
      </c>
      <c r="F10" s="228" t="s">
        <v>272</v>
      </c>
      <c r="G10" s="420"/>
      <c r="H10" s="229" t="s">
        <v>271</v>
      </c>
      <c r="I10" s="230" t="s">
        <v>272</v>
      </c>
      <c r="J10" s="422"/>
      <c r="K10" s="227" t="s">
        <v>271</v>
      </c>
      <c r="L10" s="230" t="s">
        <v>272</v>
      </c>
    </row>
    <row r="11" spans="1:12" ht="16.5">
      <c r="A11" s="231">
        <v>1</v>
      </c>
      <c r="B11" s="231">
        <v>2</v>
      </c>
      <c r="C11" s="231" t="s">
        <v>193</v>
      </c>
      <c r="D11" s="232">
        <v>4</v>
      </c>
      <c r="E11" s="232">
        <v>5</v>
      </c>
      <c r="F11" s="233">
        <v>6</v>
      </c>
      <c r="G11" s="232">
        <v>7</v>
      </c>
      <c r="H11" s="232">
        <v>8</v>
      </c>
      <c r="I11" s="233">
        <v>9</v>
      </c>
      <c r="J11" s="232">
        <v>10</v>
      </c>
      <c r="K11" s="232">
        <v>11</v>
      </c>
      <c r="L11" s="234">
        <v>12</v>
      </c>
    </row>
    <row r="12" spans="1:12" s="240" customFormat="1" ht="33">
      <c r="A12" s="235">
        <v>8000</v>
      </c>
      <c r="B12" s="236" t="s">
        <v>582</v>
      </c>
      <c r="C12" s="237"/>
      <c r="D12" s="238">
        <f>SUM(D14,D74)</f>
        <v>9112811.5</v>
      </c>
      <c r="E12" s="238">
        <f aca="true" t="shared" si="0" ref="E12:L12">SUM(E14,E74)</f>
        <v>0</v>
      </c>
      <c r="F12" s="238">
        <f t="shared" si="0"/>
        <v>9112811.5</v>
      </c>
      <c r="G12" s="238">
        <f t="shared" si="0"/>
        <v>16660257.1</v>
      </c>
      <c r="H12" s="238">
        <f t="shared" si="0"/>
        <v>23424.199999999255</v>
      </c>
      <c r="I12" s="238">
        <f t="shared" si="0"/>
        <v>16636832.9</v>
      </c>
      <c r="J12" s="238">
        <f t="shared" si="0"/>
        <v>-4324394.5602</v>
      </c>
      <c r="K12" s="238">
        <f t="shared" si="0"/>
        <v>-4126163.386600001</v>
      </c>
      <c r="L12" s="239">
        <f t="shared" si="0"/>
        <v>-198231.1735999994</v>
      </c>
    </row>
    <row r="13" spans="1:12" s="240" customFormat="1" ht="16.5">
      <c r="A13" s="235"/>
      <c r="B13" s="241" t="s">
        <v>268</v>
      </c>
      <c r="C13" s="237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39.75" customHeight="1">
      <c r="A14" s="235">
        <v>8100</v>
      </c>
      <c r="B14" s="236" t="s">
        <v>583</v>
      </c>
      <c r="C14" s="242"/>
      <c r="D14" s="238">
        <f>SUM(D16,D44)</f>
        <v>9112811.5</v>
      </c>
      <c r="E14" s="238">
        <f aca="true" t="shared" si="1" ref="E14:L14">SUM(E16,E44)</f>
        <v>0</v>
      </c>
      <c r="F14" s="238">
        <f t="shared" si="1"/>
        <v>9112811.5</v>
      </c>
      <c r="G14" s="238">
        <f t="shared" si="1"/>
        <v>16660257.1</v>
      </c>
      <c r="H14" s="238">
        <f t="shared" si="1"/>
        <v>23424.199999999255</v>
      </c>
      <c r="I14" s="238">
        <f t="shared" si="1"/>
        <v>16636832.9</v>
      </c>
      <c r="J14" s="238">
        <f t="shared" si="1"/>
        <v>-4324394.5602</v>
      </c>
      <c r="K14" s="238">
        <f t="shared" si="1"/>
        <v>-4126163.386600001</v>
      </c>
      <c r="L14" s="239">
        <f t="shared" si="1"/>
        <v>-198231.1735999994</v>
      </c>
    </row>
    <row r="15" spans="1:12" ht="16.5">
      <c r="A15" s="235"/>
      <c r="B15" s="241" t="s">
        <v>268</v>
      </c>
      <c r="C15" s="242"/>
      <c r="D15" s="243"/>
      <c r="E15" s="243"/>
      <c r="F15" s="243"/>
      <c r="G15" s="243"/>
      <c r="H15" s="243"/>
      <c r="I15" s="243"/>
      <c r="J15" s="243"/>
      <c r="K15" s="243"/>
      <c r="L15" s="244"/>
    </row>
    <row r="16" spans="1:12" ht="34.5" customHeight="1">
      <c r="A16" s="235">
        <v>8110</v>
      </c>
      <c r="B16" s="245" t="s">
        <v>584</v>
      </c>
      <c r="C16" s="242"/>
      <c r="D16" s="243">
        <f aca="true" t="shared" si="2" ref="D16:L16">SUM(D18,D22)</f>
        <v>1799857.1</v>
      </c>
      <c r="E16" s="243">
        <f t="shared" si="2"/>
        <v>0</v>
      </c>
      <c r="F16" s="243">
        <f t="shared" si="2"/>
        <v>1799857.1</v>
      </c>
      <c r="G16" s="243">
        <f t="shared" si="2"/>
        <v>1799857.1</v>
      </c>
      <c r="H16" s="243">
        <f t="shared" si="2"/>
        <v>0</v>
      </c>
      <c r="I16" s="243">
        <f t="shared" si="2"/>
        <v>1799857.1</v>
      </c>
      <c r="J16" s="243">
        <f t="shared" si="2"/>
        <v>0</v>
      </c>
      <c r="K16" s="243">
        <f t="shared" si="2"/>
        <v>0</v>
      </c>
      <c r="L16" s="244">
        <f t="shared" si="2"/>
        <v>0</v>
      </c>
    </row>
    <row r="17" spans="1:12" ht="19.5" customHeight="1">
      <c r="A17" s="235"/>
      <c r="B17" s="241" t="s">
        <v>268</v>
      </c>
      <c r="C17" s="242"/>
      <c r="D17" s="246"/>
      <c r="E17" s="243"/>
      <c r="F17" s="246"/>
      <c r="G17" s="246"/>
      <c r="H17" s="243"/>
      <c r="I17" s="246"/>
      <c r="J17" s="246"/>
      <c r="K17" s="243"/>
      <c r="L17" s="247"/>
    </row>
    <row r="18" spans="1:12" ht="48" customHeight="1">
      <c r="A18" s="235">
        <v>8111</v>
      </c>
      <c r="B18" s="236" t="s">
        <v>585</v>
      </c>
      <c r="C18" s="242"/>
      <c r="D18" s="243">
        <f>SUM(D20:D21)</f>
        <v>0</v>
      </c>
      <c r="E18" s="246" t="s">
        <v>16</v>
      </c>
      <c r="F18" s="243">
        <f>SUM(F20:F21)</f>
        <v>0</v>
      </c>
      <c r="G18" s="243">
        <f>SUM(G20:G21)</f>
        <v>0</v>
      </c>
      <c r="H18" s="246" t="s">
        <v>16</v>
      </c>
      <c r="I18" s="243">
        <f>SUM(I20:I21)</f>
        <v>0</v>
      </c>
      <c r="J18" s="243">
        <f>SUM(J20:J21)</f>
        <v>0</v>
      </c>
      <c r="K18" s="246" t="s">
        <v>16</v>
      </c>
      <c r="L18" s="244">
        <f>SUM(L20:L21)</f>
        <v>0</v>
      </c>
    </row>
    <row r="19" spans="1:12" ht="16.5">
      <c r="A19" s="235"/>
      <c r="B19" s="248" t="s">
        <v>586</v>
      </c>
      <c r="C19" s="242"/>
      <c r="D19" s="243"/>
      <c r="E19" s="246"/>
      <c r="F19" s="243"/>
      <c r="G19" s="243"/>
      <c r="H19" s="246"/>
      <c r="I19" s="243"/>
      <c r="J19" s="243"/>
      <c r="K19" s="246"/>
      <c r="L19" s="244"/>
    </row>
    <row r="20" spans="1:12" ht="30.75" customHeight="1">
      <c r="A20" s="235">
        <v>8112</v>
      </c>
      <c r="B20" s="249" t="s">
        <v>587</v>
      </c>
      <c r="C20" s="250" t="s">
        <v>4</v>
      </c>
      <c r="D20" s="243">
        <f>SUM(E20:F20)</f>
        <v>0</v>
      </c>
      <c r="E20" s="246" t="s">
        <v>16</v>
      </c>
      <c r="F20" s="243">
        <v>0</v>
      </c>
      <c r="G20" s="243">
        <f>SUM(H20:I20)</f>
        <v>0</v>
      </c>
      <c r="H20" s="246" t="s">
        <v>16</v>
      </c>
      <c r="I20" s="243">
        <v>0</v>
      </c>
      <c r="J20" s="243">
        <f>SUM(K20:L20)</f>
        <v>0</v>
      </c>
      <c r="K20" s="246" t="s">
        <v>16</v>
      </c>
      <c r="L20" s="244">
        <v>0</v>
      </c>
    </row>
    <row r="21" spans="1:12" ht="16.5" customHeight="1">
      <c r="A21" s="235">
        <v>8113</v>
      </c>
      <c r="B21" s="249" t="s">
        <v>588</v>
      </c>
      <c r="C21" s="250" t="s">
        <v>5</v>
      </c>
      <c r="D21" s="243">
        <f>SUM(E21:F21)</f>
        <v>0</v>
      </c>
      <c r="E21" s="246" t="s">
        <v>16</v>
      </c>
      <c r="F21" s="243">
        <v>0</v>
      </c>
      <c r="G21" s="243">
        <f>SUM(H21:I21)</f>
        <v>0</v>
      </c>
      <c r="H21" s="246" t="s">
        <v>16</v>
      </c>
      <c r="I21" s="243">
        <v>0</v>
      </c>
      <c r="J21" s="243">
        <f>SUM(K21:L21)</f>
        <v>0</v>
      </c>
      <c r="K21" s="246" t="s">
        <v>16</v>
      </c>
      <c r="L21" s="244">
        <v>0</v>
      </c>
    </row>
    <row r="22" spans="1:12" ht="48" customHeight="1">
      <c r="A22" s="235">
        <v>8120</v>
      </c>
      <c r="B22" s="236" t="s">
        <v>589</v>
      </c>
      <c r="C22" s="250"/>
      <c r="D22" s="243">
        <f>SUM(D24,D34)</f>
        <v>1799857.1</v>
      </c>
      <c r="E22" s="243">
        <f aca="true" t="shared" si="3" ref="E22:L22">SUM(E24,E34)</f>
        <v>0</v>
      </c>
      <c r="F22" s="243">
        <f t="shared" si="3"/>
        <v>1799857.1</v>
      </c>
      <c r="G22" s="243">
        <f t="shared" si="3"/>
        <v>1799857.1</v>
      </c>
      <c r="H22" s="243">
        <f t="shared" si="3"/>
        <v>0</v>
      </c>
      <c r="I22" s="243">
        <f t="shared" si="3"/>
        <v>1799857.1</v>
      </c>
      <c r="J22" s="243">
        <f t="shared" si="3"/>
        <v>0</v>
      </c>
      <c r="K22" s="243">
        <f t="shared" si="3"/>
        <v>0</v>
      </c>
      <c r="L22" s="244">
        <f t="shared" si="3"/>
        <v>0</v>
      </c>
    </row>
    <row r="23" spans="1:12" ht="16.5">
      <c r="A23" s="235"/>
      <c r="B23" s="241" t="s">
        <v>268</v>
      </c>
      <c r="C23" s="250"/>
      <c r="D23" s="243"/>
      <c r="E23" s="246"/>
      <c r="F23" s="243"/>
      <c r="G23" s="243"/>
      <c r="H23" s="246"/>
      <c r="I23" s="243"/>
      <c r="J23" s="243"/>
      <c r="K23" s="246"/>
      <c r="L23" s="244"/>
    </row>
    <row r="24" spans="1:12" ht="33">
      <c r="A24" s="235">
        <v>8121</v>
      </c>
      <c r="B24" s="251" t="s">
        <v>590</v>
      </c>
      <c r="C24" s="250"/>
      <c r="D24" s="243">
        <f>SUM(D26,D30)</f>
        <v>1799857.1</v>
      </c>
      <c r="E24" s="246" t="s">
        <v>16</v>
      </c>
      <c r="F24" s="243">
        <f>SUM(F26,F30)</f>
        <v>1799857.1</v>
      </c>
      <c r="G24" s="243">
        <f>SUM(G26,G30)</f>
        <v>1799857.1</v>
      </c>
      <c r="H24" s="246" t="s">
        <v>16</v>
      </c>
      <c r="I24" s="243">
        <f>SUM(I26,I30)</f>
        <v>1799857.1</v>
      </c>
      <c r="J24" s="243">
        <f>SUM(J26,J30)</f>
        <v>0</v>
      </c>
      <c r="K24" s="246" t="s">
        <v>16</v>
      </c>
      <c r="L24" s="244">
        <f>SUM(L26,L30)</f>
        <v>0</v>
      </c>
    </row>
    <row r="25" spans="1:12" ht="16.5">
      <c r="A25" s="235"/>
      <c r="B25" s="248" t="s">
        <v>586</v>
      </c>
      <c r="C25" s="250"/>
      <c r="D25" s="243"/>
      <c r="E25" s="246"/>
      <c r="F25" s="243"/>
      <c r="G25" s="243"/>
      <c r="H25" s="246"/>
      <c r="I25" s="243"/>
      <c r="J25" s="243"/>
      <c r="K25" s="246"/>
      <c r="L25" s="244"/>
    </row>
    <row r="26" spans="1:12" ht="51.75" customHeight="1">
      <c r="A26" s="235">
        <v>8122</v>
      </c>
      <c r="B26" s="252" t="s">
        <v>591</v>
      </c>
      <c r="C26" s="250" t="s">
        <v>6</v>
      </c>
      <c r="D26" s="243">
        <f>SUM(D28:D29)</f>
        <v>1799857.1</v>
      </c>
      <c r="E26" s="246" t="s">
        <v>16</v>
      </c>
      <c r="F26" s="243">
        <f>SUM(F28:F29)</f>
        <v>1799857.1</v>
      </c>
      <c r="G26" s="243">
        <f>SUM(G28:G29)</f>
        <v>1799857.1</v>
      </c>
      <c r="H26" s="246" t="s">
        <v>16</v>
      </c>
      <c r="I26" s="243">
        <f>SUM(I28:I29)</f>
        <v>1799857.1</v>
      </c>
      <c r="J26" s="243">
        <f>SUM(J28:J29)</f>
        <v>0</v>
      </c>
      <c r="K26" s="246" t="s">
        <v>16</v>
      </c>
      <c r="L26" s="244">
        <f>SUM(L28:L29)</f>
        <v>0</v>
      </c>
    </row>
    <row r="27" spans="1:12" ht="16.5">
      <c r="A27" s="235"/>
      <c r="B27" s="249" t="s">
        <v>586</v>
      </c>
      <c r="C27" s="250"/>
      <c r="D27" s="243"/>
      <c r="E27" s="246"/>
      <c r="F27" s="243"/>
      <c r="G27" s="243"/>
      <c r="H27" s="246"/>
      <c r="I27" s="243"/>
      <c r="J27" s="243"/>
      <c r="K27" s="246"/>
      <c r="L27" s="244"/>
    </row>
    <row r="28" spans="1:12" ht="16.5" customHeight="1">
      <c r="A28" s="235">
        <v>8123</v>
      </c>
      <c r="B28" s="249" t="s">
        <v>592</v>
      </c>
      <c r="C28" s="250"/>
      <c r="D28" s="243">
        <f>SUM(E28:F28)</f>
        <v>0</v>
      </c>
      <c r="E28" s="246" t="s">
        <v>16</v>
      </c>
      <c r="F28" s="243">
        <v>0</v>
      </c>
      <c r="G28" s="243">
        <f>SUM(H28:I28)</f>
        <v>0</v>
      </c>
      <c r="H28" s="246" t="s">
        <v>16</v>
      </c>
      <c r="I28" s="243">
        <v>0</v>
      </c>
      <c r="J28" s="243">
        <f>SUM(K28:L28)</f>
        <v>0</v>
      </c>
      <c r="K28" s="246" t="s">
        <v>16</v>
      </c>
      <c r="L28" s="244">
        <v>0</v>
      </c>
    </row>
    <row r="29" spans="1:12" ht="16.5">
      <c r="A29" s="235">
        <v>8124</v>
      </c>
      <c r="B29" s="249" t="s">
        <v>593</v>
      </c>
      <c r="C29" s="250"/>
      <c r="D29" s="243">
        <f>SUM(E29:F29)</f>
        <v>1799857.1</v>
      </c>
      <c r="E29" s="246" t="s">
        <v>16</v>
      </c>
      <c r="F29" s="243">
        <v>1799857.1</v>
      </c>
      <c r="G29" s="243">
        <f>SUM(H29:I29)</f>
        <v>1799857.1</v>
      </c>
      <c r="H29" s="246" t="s">
        <v>16</v>
      </c>
      <c r="I29" s="243">
        <v>1799857.1</v>
      </c>
      <c r="J29" s="243">
        <f>SUM(K29:L29)</f>
        <v>0</v>
      </c>
      <c r="K29" s="246" t="s">
        <v>16</v>
      </c>
      <c r="L29" s="244">
        <v>0</v>
      </c>
    </row>
    <row r="30" spans="1:12" ht="35.25" customHeight="1">
      <c r="A30" s="235">
        <v>8130</v>
      </c>
      <c r="B30" s="252" t="s">
        <v>594</v>
      </c>
      <c r="C30" s="250" t="s">
        <v>7</v>
      </c>
      <c r="D30" s="243">
        <f>SUM(D32:D33)</f>
        <v>0</v>
      </c>
      <c r="E30" s="246" t="s">
        <v>16</v>
      </c>
      <c r="F30" s="243">
        <f>SUM(F32:F33)</f>
        <v>0</v>
      </c>
      <c r="G30" s="243">
        <f>SUM(G32:G33)</f>
        <v>0</v>
      </c>
      <c r="H30" s="246" t="s">
        <v>16</v>
      </c>
      <c r="I30" s="243">
        <f>SUM(I32:I33)</f>
        <v>0</v>
      </c>
      <c r="J30" s="243">
        <f>SUM(J32:J33)</f>
        <v>0</v>
      </c>
      <c r="K30" s="246" t="s">
        <v>16</v>
      </c>
      <c r="L30" s="244">
        <f>SUM(L32:L33)</f>
        <v>0</v>
      </c>
    </row>
    <row r="31" spans="1:12" ht="16.5">
      <c r="A31" s="235"/>
      <c r="B31" s="249" t="s">
        <v>586</v>
      </c>
      <c r="C31" s="250"/>
      <c r="D31" s="243"/>
      <c r="E31" s="246"/>
      <c r="F31" s="243"/>
      <c r="G31" s="243"/>
      <c r="H31" s="246"/>
      <c r="I31" s="243"/>
      <c r="J31" s="243"/>
      <c r="K31" s="246"/>
      <c r="L31" s="244"/>
    </row>
    <row r="32" spans="1:12" ht="16.5">
      <c r="A32" s="235">
        <v>8131</v>
      </c>
      <c r="B32" s="249" t="s">
        <v>595</v>
      </c>
      <c r="C32" s="250"/>
      <c r="D32" s="243">
        <f>SUM(E32:F32)</f>
        <v>0</v>
      </c>
      <c r="E32" s="246" t="s">
        <v>16</v>
      </c>
      <c r="F32" s="243">
        <v>0</v>
      </c>
      <c r="G32" s="243">
        <f>SUM(H32:I32)</f>
        <v>0</v>
      </c>
      <c r="H32" s="246" t="s">
        <v>16</v>
      </c>
      <c r="I32" s="243">
        <v>0</v>
      </c>
      <c r="J32" s="243">
        <f>SUM(K32:L32)</f>
        <v>0</v>
      </c>
      <c r="K32" s="246" t="s">
        <v>16</v>
      </c>
      <c r="L32" s="244">
        <v>0</v>
      </c>
    </row>
    <row r="33" spans="1:12" ht="16.5">
      <c r="A33" s="235">
        <v>8132</v>
      </c>
      <c r="B33" s="249" t="s">
        <v>596</v>
      </c>
      <c r="C33" s="250"/>
      <c r="D33" s="243">
        <f>SUM(E33:F33)</f>
        <v>0</v>
      </c>
      <c r="E33" s="246" t="s">
        <v>16</v>
      </c>
      <c r="F33" s="243">
        <v>0</v>
      </c>
      <c r="G33" s="243">
        <f>SUM(H33:I33)</f>
        <v>0</v>
      </c>
      <c r="H33" s="246" t="s">
        <v>16</v>
      </c>
      <c r="I33" s="243">
        <v>0</v>
      </c>
      <c r="J33" s="243">
        <f>SUM(K33:L33)</f>
        <v>0</v>
      </c>
      <c r="K33" s="246" t="s">
        <v>16</v>
      </c>
      <c r="L33" s="244">
        <v>0</v>
      </c>
    </row>
    <row r="34" spans="1:12" s="253" customFormat="1" ht="33">
      <c r="A34" s="235">
        <v>8140</v>
      </c>
      <c r="B34" s="252" t="s">
        <v>597</v>
      </c>
      <c r="C34" s="250"/>
      <c r="D34" s="243">
        <f>SUM(D36,D40)</f>
        <v>0</v>
      </c>
      <c r="E34" s="243">
        <f aca="true" t="shared" si="4" ref="E34:L34">SUM(E36,E40)</f>
        <v>0</v>
      </c>
      <c r="F34" s="243">
        <f t="shared" si="4"/>
        <v>0</v>
      </c>
      <c r="G34" s="243">
        <f t="shared" si="4"/>
        <v>0</v>
      </c>
      <c r="H34" s="243">
        <f t="shared" si="4"/>
        <v>0</v>
      </c>
      <c r="I34" s="243">
        <f t="shared" si="4"/>
        <v>0</v>
      </c>
      <c r="J34" s="243">
        <f t="shared" si="4"/>
        <v>0</v>
      </c>
      <c r="K34" s="243">
        <f t="shared" si="4"/>
        <v>0</v>
      </c>
      <c r="L34" s="244">
        <f t="shared" si="4"/>
        <v>0</v>
      </c>
    </row>
    <row r="35" spans="1:12" s="253" customFormat="1" ht="16.5">
      <c r="A35" s="235"/>
      <c r="B35" s="248" t="s">
        <v>586</v>
      </c>
      <c r="C35" s="250"/>
      <c r="D35" s="243"/>
      <c r="E35" s="246"/>
      <c r="F35" s="243"/>
      <c r="G35" s="243"/>
      <c r="H35" s="246"/>
      <c r="I35" s="243"/>
      <c r="J35" s="243"/>
      <c r="K35" s="246"/>
      <c r="L35" s="244"/>
    </row>
    <row r="36" spans="1:12" s="253" customFormat="1" ht="32.25" customHeight="1">
      <c r="A36" s="235">
        <v>8141</v>
      </c>
      <c r="B36" s="252" t="s">
        <v>598</v>
      </c>
      <c r="C36" s="250" t="s">
        <v>6</v>
      </c>
      <c r="D36" s="243">
        <f>SUM(D38:D39)</f>
        <v>0</v>
      </c>
      <c r="E36" s="243">
        <f aca="true" t="shared" si="5" ref="E36:L36">SUM(E38:E39)</f>
        <v>0</v>
      </c>
      <c r="F36" s="243">
        <f t="shared" si="5"/>
        <v>0</v>
      </c>
      <c r="G36" s="243">
        <f t="shared" si="5"/>
        <v>0</v>
      </c>
      <c r="H36" s="243">
        <f t="shared" si="5"/>
        <v>0</v>
      </c>
      <c r="I36" s="243">
        <f t="shared" si="5"/>
        <v>0</v>
      </c>
      <c r="J36" s="243">
        <f t="shared" si="5"/>
        <v>0</v>
      </c>
      <c r="K36" s="243">
        <f t="shared" si="5"/>
        <v>0</v>
      </c>
      <c r="L36" s="244">
        <f t="shared" si="5"/>
        <v>0</v>
      </c>
    </row>
    <row r="37" spans="1:12" s="253" customFormat="1" ht="16.5">
      <c r="A37" s="235"/>
      <c r="B37" s="249" t="s">
        <v>586</v>
      </c>
      <c r="C37" s="254"/>
      <c r="D37" s="243"/>
      <c r="E37" s="246"/>
      <c r="F37" s="243"/>
      <c r="G37" s="243"/>
      <c r="H37" s="246"/>
      <c r="I37" s="243"/>
      <c r="J37" s="243"/>
      <c r="K37" s="246"/>
      <c r="L37" s="244"/>
    </row>
    <row r="38" spans="1:12" s="253" customFormat="1" ht="16.5">
      <c r="A38" s="235">
        <v>8142</v>
      </c>
      <c r="B38" s="249" t="s">
        <v>599</v>
      </c>
      <c r="C38" s="254"/>
      <c r="D38" s="243">
        <f>SUM(E38:F38)</f>
        <v>0</v>
      </c>
      <c r="E38" s="246">
        <v>0</v>
      </c>
      <c r="F38" s="243" t="s">
        <v>146</v>
      </c>
      <c r="G38" s="243">
        <f>SUM(H38:I38)</f>
        <v>0</v>
      </c>
      <c r="H38" s="246">
        <v>0</v>
      </c>
      <c r="I38" s="243" t="s">
        <v>146</v>
      </c>
      <c r="J38" s="243">
        <f>SUM(K38:L38)</f>
        <v>0</v>
      </c>
      <c r="K38" s="246">
        <v>0</v>
      </c>
      <c r="L38" s="244" t="s">
        <v>146</v>
      </c>
    </row>
    <row r="39" spans="1:12" s="253" customFormat="1" ht="16.5" customHeight="1">
      <c r="A39" s="235">
        <v>8143</v>
      </c>
      <c r="B39" s="249" t="s">
        <v>600</v>
      </c>
      <c r="C39" s="254"/>
      <c r="D39" s="243">
        <f>SUM(E39:F39)</f>
        <v>0</v>
      </c>
      <c r="E39" s="246">
        <v>0</v>
      </c>
      <c r="F39" s="243" t="s">
        <v>146</v>
      </c>
      <c r="G39" s="243">
        <f>SUM(H39:I39)</f>
        <v>0</v>
      </c>
      <c r="H39" s="246">
        <v>0</v>
      </c>
      <c r="I39" s="243" t="s">
        <v>146</v>
      </c>
      <c r="J39" s="243">
        <f>SUM(K39:L39)</f>
        <v>0</v>
      </c>
      <c r="K39" s="246">
        <v>0</v>
      </c>
      <c r="L39" s="244" t="s">
        <v>146</v>
      </c>
    </row>
    <row r="40" spans="1:12" s="253" customFormat="1" ht="32.25" customHeight="1">
      <c r="A40" s="235">
        <v>8150</v>
      </c>
      <c r="B40" s="252" t="s">
        <v>601</v>
      </c>
      <c r="C40" s="250" t="s">
        <v>7</v>
      </c>
      <c r="D40" s="243">
        <f>SUM(D42:D43)</f>
        <v>0</v>
      </c>
      <c r="E40" s="243">
        <f aca="true" t="shared" si="6" ref="E40:L40">SUM(E42:E43)</f>
        <v>0</v>
      </c>
      <c r="F40" s="243">
        <f t="shared" si="6"/>
        <v>0</v>
      </c>
      <c r="G40" s="243">
        <f t="shared" si="6"/>
        <v>0</v>
      </c>
      <c r="H40" s="243">
        <f t="shared" si="6"/>
        <v>0</v>
      </c>
      <c r="I40" s="243">
        <f t="shared" si="6"/>
        <v>0</v>
      </c>
      <c r="J40" s="243">
        <f t="shared" si="6"/>
        <v>0</v>
      </c>
      <c r="K40" s="243">
        <f t="shared" si="6"/>
        <v>0</v>
      </c>
      <c r="L40" s="244">
        <f t="shared" si="6"/>
        <v>0</v>
      </c>
    </row>
    <row r="41" spans="1:12" s="253" customFormat="1" ht="16.5">
      <c r="A41" s="235"/>
      <c r="B41" s="249" t="s">
        <v>586</v>
      </c>
      <c r="C41" s="250"/>
      <c r="D41" s="243"/>
      <c r="E41" s="246"/>
      <c r="F41" s="243"/>
      <c r="G41" s="243"/>
      <c r="H41" s="246"/>
      <c r="I41" s="243"/>
      <c r="J41" s="243"/>
      <c r="K41" s="246"/>
      <c r="L41" s="244"/>
    </row>
    <row r="42" spans="1:12" s="253" customFormat="1" ht="16.5">
      <c r="A42" s="235">
        <v>8151</v>
      </c>
      <c r="B42" s="249" t="s">
        <v>595</v>
      </c>
      <c r="C42" s="250"/>
      <c r="D42" s="243">
        <f>SUM(E42:F42)</f>
        <v>0</v>
      </c>
      <c r="E42" s="246">
        <v>0</v>
      </c>
      <c r="F42" s="243" t="s">
        <v>146</v>
      </c>
      <c r="G42" s="243">
        <f>SUM(H42:I42)</f>
        <v>0</v>
      </c>
      <c r="H42" s="246">
        <v>0</v>
      </c>
      <c r="I42" s="243" t="s">
        <v>146</v>
      </c>
      <c r="J42" s="243">
        <f>SUM(K42:L42)</f>
        <v>0</v>
      </c>
      <c r="K42" s="246">
        <v>0</v>
      </c>
      <c r="L42" s="244" t="s">
        <v>146</v>
      </c>
    </row>
    <row r="43" spans="1:12" s="253" customFormat="1" ht="21" customHeight="1">
      <c r="A43" s="235">
        <v>8152</v>
      </c>
      <c r="B43" s="249" t="s">
        <v>602</v>
      </c>
      <c r="C43" s="250"/>
      <c r="D43" s="243">
        <f>SUM(E43:F43)</f>
        <v>0</v>
      </c>
      <c r="E43" s="246">
        <v>0</v>
      </c>
      <c r="F43" s="243" t="s">
        <v>146</v>
      </c>
      <c r="G43" s="243">
        <f>SUM(H43:I43)</f>
        <v>0</v>
      </c>
      <c r="H43" s="246">
        <v>0</v>
      </c>
      <c r="I43" s="243" t="s">
        <v>146</v>
      </c>
      <c r="J43" s="243">
        <f>SUM(K43:L43)</f>
        <v>0</v>
      </c>
      <c r="K43" s="246">
        <v>0</v>
      </c>
      <c r="L43" s="244" t="s">
        <v>146</v>
      </c>
    </row>
    <row r="44" spans="1:12" s="253" customFormat="1" ht="53.25" customHeight="1">
      <c r="A44" s="235">
        <v>8160</v>
      </c>
      <c r="B44" s="245" t="s">
        <v>603</v>
      </c>
      <c r="C44" s="250"/>
      <c r="D44" s="243">
        <f aca="true" t="shared" si="7" ref="D44:L44">SUM(D46,D51,D55,D71,D72,D70)</f>
        <v>7312954.4</v>
      </c>
      <c r="E44" s="243">
        <f t="shared" si="7"/>
        <v>0</v>
      </c>
      <c r="F44" s="243">
        <f t="shared" si="7"/>
        <v>7312954.4</v>
      </c>
      <c r="G44" s="243">
        <f t="shared" si="7"/>
        <v>14860400</v>
      </c>
      <c r="H44" s="243">
        <f t="shared" si="7"/>
        <v>23424.199999999255</v>
      </c>
      <c r="I44" s="243">
        <f t="shared" si="7"/>
        <v>14836975.8</v>
      </c>
      <c r="J44" s="243">
        <f t="shared" si="7"/>
        <v>-4324394.5602</v>
      </c>
      <c r="K44" s="243">
        <f t="shared" si="7"/>
        <v>-4126163.386600001</v>
      </c>
      <c r="L44" s="244">
        <f t="shared" si="7"/>
        <v>-198231.1735999994</v>
      </c>
    </row>
    <row r="45" spans="1:12" s="253" customFormat="1" ht="16.5">
      <c r="A45" s="235"/>
      <c r="B45" s="249" t="s">
        <v>268</v>
      </c>
      <c r="C45" s="250"/>
      <c r="D45" s="243"/>
      <c r="E45" s="246"/>
      <c r="F45" s="243"/>
      <c r="G45" s="243"/>
      <c r="H45" s="246"/>
      <c r="I45" s="243"/>
      <c r="J45" s="243"/>
      <c r="K45" s="246"/>
      <c r="L45" s="244"/>
    </row>
    <row r="46" spans="1:12" s="240" customFormat="1" ht="51" customHeight="1">
      <c r="A46" s="235">
        <v>8161</v>
      </c>
      <c r="B46" s="236" t="s">
        <v>604</v>
      </c>
      <c r="C46" s="250"/>
      <c r="D46" s="243">
        <f>SUM(D48:D50)</f>
        <v>-571996</v>
      </c>
      <c r="E46" s="246" t="s">
        <v>16</v>
      </c>
      <c r="F46" s="243">
        <f>SUM(F48:F50)</f>
        <v>-571996</v>
      </c>
      <c r="G46" s="243">
        <f>SUM(G48:G50)</f>
        <v>-571996</v>
      </c>
      <c r="H46" s="246" t="s">
        <v>16</v>
      </c>
      <c r="I46" s="243">
        <f>SUM(I48:I50)</f>
        <v>-571996</v>
      </c>
      <c r="J46" s="243">
        <f>SUM(J48:J50)</f>
        <v>-84289.102</v>
      </c>
      <c r="K46" s="246" t="s">
        <v>16</v>
      </c>
      <c r="L46" s="244">
        <f>SUM(L48:L50)</f>
        <v>-84289.102</v>
      </c>
    </row>
    <row r="47" spans="1:12" s="240" customFormat="1" ht="16.5">
      <c r="A47" s="235"/>
      <c r="B47" s="248" t="s">
        <v>586</v>
      </c>
      <c r="C47" s="250"/>
      <c r="D47" s="243"/>
      <c r="E47" s="246"/>
      <c r="F47" s="243"/>
      <c r="G47" s="243"/>
      <c r="H47" s="246"/>
      <c r="I47" s="243"/>
      <c r="J47" s="243"/>
      <c r="K47" s="246"/>
      <c r="L47" s="244"/>
    </row>
    <row r="48" spans="1:12" ht="58.5" customHeight="1">
      <c r="A48" s="235">
        <v>8162</v>
      </c>
      <c r="B48" s="249" t="s">
        <v>605</v>
      </c>
      <c r="C48" s="250" t="s">
        <v>8</v>
      </c>
      <c r="D48" s="243">
        <f>SUM(E48:F48)</f>
        <v>0</v>
      </c>
      <c r="E48" s="246" t="s">
        <v>16</v>
      </c>
      <c r="F48" s="243"/>
      <c r="G48" s="243">
        <f>SUM(H48:I48)</f>
        <v>0</v>
      </c>
      <c r="H48" s="246" t="s">
        <v>16</v>
      </c>
      <c r="I48" s="243"/>
      <c r="J48" s="243">
        <f>SUM(K48:L48)</f>
        <v>0</v>
      </c>
      <c r="K48" s="246" t="s">
        <v>16</v>
      </c>
      <c r="L48" s="244"/>
    </row>
    <row r="49" spans="1:12" s="240" customFormat="1" ht="97.5" customHeight="1">
      <c r="A49" s="235">
        <v>8163</v>
      </c>
      <c r="B49" s="249" t="s">
        <v>606</v>
      </c>
      <c r="C49" s="250" t="s">
        <v>8</v>
      </c>
      <c r="D49" s="243">
        <f>SUM(E49:F49)</f>
        <v>0</v>
      </c>
      <c r="E49" s="246" t="s">
        <v>16</v>
      </c>
      <c r="F49" s="243">
        <v>0</v>
      </c>
      <c r="G49" s="243">
        <f>SUM(H49:I49)</f>
        <v>0</v>
      </c>
      <c r="H49" s="246" t="s">
        <v>16</v>
      </c>
      <c r="I49" s="243">
        <v>0</v>
      </c>
      <c r="J49" s="243">
        <f>SUM(K49:L49)</f>
        <v>0</v>
      </c>
      <c r="K49" s="246" t="s">
        <v>16</v>
      </c>
      <c r="L49" s="244">
        <v>0</v>
      </c>
    </row>
    <row r="50" spans="1:12" ht="45.75" customHeight="1">
      <c r="A50" s="235">
        <v>8164</v>
      </c>
      <c r="B50" s="249" t="s">
        <v>607</v>
      </c>
      <c r="C50" s="250" t="s">
        <v>9</v>
      </c>
      <c r="D50" s="243">
        <f>SUM(E50:F50)</f>
        <v>-571996</v>
      </c>
      <c r="E50" s="246" t="s">
        <v>16</v>
      </c>
      <c r="F50" s="243">
        <v>-571996</v>
      </c>
      <c r="G50" s="243">
        <f>SUM(H50:I50)</f>
        <v>-571996</v>
      </c>
      <c r="H50" s="246" t="s">
        <v>16</v>
      </c>
      <c r="I50" s="243">
        <v>-571996</v>
      </c>
      <c r="J50" s="243">
        <f>SUM(K50:L50)</f>
        <v>-84289.102</v>
      </c>
      <c r="K50" s="246" t="s">
        <v>16</v>
      </c>
      <c r="L50" s="244">
        <v>-84289.102</v>
      </c>
    </row>
    <row r="51" spans="1:12" s="240" customFormat="1" ht="23.25" customHeight="1">
      <c r="A51" s="235">
        <v>8170</v>
      </c>
      <c r="B51" s="236" t="s">
        <v>608</v>
      </c>
      <c r="C51" s="250"/>
      <c r="D51" s="246">
        <f>SUM(D53:D54)</f>
        <v>0</v>
      </c>
      <c r="E51" s="246">
        <f aca="true" t="shared" si="8" ref="E51:L51">SUM(E53:E54)</f>
        <v>0</v>
      </c>
      <c r="F51" s="246">
        <f t="shared" si="8"/>
        <v>0</v>
      </c>
      <c r="G51" s="246">
        <f t="shared" si="8"/>
        <v>0</v>
      </c>
      <c r="H51" s="246">
        <f t="shared" si="8"/>
        <v>0</v>
      </c>
      <c r="I51" s="246">
        <f t="shared" si="8"/>
        <v>0</v>
      </c>
      <c r="J51" s="246">
        <f t="shared" si="8"/>
        <v>0</v>
      </c>
      <c r="K51" s="246">
        <f t="shared" si="8"/>
        <v>0</v>
      </c>
      <c r="L51" s="247">
        <f t="shared" si="8"/>
        <v>0</v>
      </c>
    </row>
    <row r="52" spans="1:12" s="240" customFormat="1" ht="16.5">
      <c r="A52" s="235"/>
      <c r="B52" s="248" t="s">
        <v>586</v>
      </c>
      <c r="C52" s="250"/>
      <c r="D52" s="246"/>
      <c r="E52" s="246"/>
      <c r="F52" s="246"/>
      <c r="G52" s="246"/>
      <c r="H52" s="246"/>
      <c r="I52" s="246"/>
      <c r="J52" s="246"/>
      <c r="K52" s="246"/>
      <c r="L52" s="247"/>
    </row>
    <row r="53" spans="1:12" ht="38.25" customHeight="1">
      <c r="A53" s="235">
        <v>8171</v>
      </c>
      <c r="B53" s="249" t="s">
        <v>609</v>
      </c>
      <c r="C53" s="250" t="s">
        <v>10</v>
      </c>
      <c r="D53" s="243">
        <f>SUM(E53:F53)</f>
        <v>0</v>
      </c>
      <c r="E53" s="243">
        <v>0</v>
      </c>
      <c r="F53" s="243"/>
      <c r="G53" s="243">
        <f>SUM(H53:I53)</f>
        <v>0</v>
      </c>
      <c r="H53" s="243">
        <v>0</v>
      </c>
      <c r="I53" s="243"/>
      <c r="J53" s="243">
        <f>SUM(K53:L53)</f>
        <v>0</v>
      </c>
      <c r="K53" s="243">
        <v>0</v>
      </c>
      <c r="L53" s="244"/>
    </row>
    <row r="54" spans="1:12" ht="26.25" customHeight="1">
      <c r="A54" s="235">
        <v>8172</v>
      </c>
      <c r="B54" s="255" t="s">
        <v>610</v>
      </c>
      <c r="C54" s="250" t="s">
        <v>11</v>
      </c>
      <c r="D54" s="243">
        <f>SUM(E54:F54)</f>
        <v>0</v>
      </c>
      <c r="E54" s="246">
        <v>0</v>
      </c>
      <c r="F54" s="243"/>
      <c r="G54" s="243">
        <f>SUM(H54:I54)</f>
        <v>0</v>
      </c>
      <c r="H54" s="246">
        <v>0</v>
      </c>
      <c r="I54" s="243"/>
      <c r="J54" s="243">
        <f>SUM(K54:L54)</f>
        <v>0</v>
      </c>
      <c r="K54" s="246">
        <v>0</v>
      </c>
      <c r="L54" s="244"/>
    </row>
    <row r="55" spans="1:12" s="240" customFormat="1" ht="57" customHeight="1">
      <c r="A55" s="235">
        <v>8190</v>
      </c>
      <c r="B55" s="251" t="s">
        <v>611</v>
      </c>
      <c r="C55" s="242"/>
      <c r="D55" s="243">
        <f>SUM(E55:F55)</f>
        <v>7884950.4</v>
      </c>
      <c r="E55" s="243">
        <f>E57-E60</f>
        <v>0</v>
      </c>
      <c r="F55" s="243">
        <f>F63</f>
        <v>7884950.4</v>
      </c>
      <c r="G55" s="243">
        <f>SUM(H55:I55)</f>
        <v>15432396</v>
      </c>
      <c r="H55" s="243">
        <f>H57-H60</f>
        <v>23424.199999999255</v>
      </c>
      <c r="I55" s="243">
        <f>I63</f>
        <v>15408971.8</v>
      </c>
      <c r="J55" s="243">
        <f>SUM(K55:L55)</f>
        <v>15432395.9478</v>
      </c>
      <c r="K55" s="243">
        <f>K57-K60</f>
        <v>23424.199999999255</v>
      </c>
      <c r="L55" s="244">
        <f>L63</f>
        <v>15408971.7478</v>
      </c>
    </row>
    <row r="56" spans="1:12" s="240" customFormat="1" ht="16.5">
      <c r="A56" s="256"/>
      <c r="B56" s="249" t="s">
        <v>268</v>
      </c>
      <c r="C56" s="242"/>
      <c r="D56" s="243"/>
      <c r="E56" s="243"/>
      <c r="F56" s="243"/>
      <c r="G56" s="243"/>
      <c r="H56" s="243"/>
      <c r="I56" s="243"/>
      <c r="J56" s="243"/>
      <c r="K56" s="243"/>
      <c r="L56" s="244"/>
    </row>
    <row r="57" spans="1:12" ht="63.75" customHeight="1">
      <c r="A57" s="235">
        <v>8191</v>
      </c>
      <c r="B57" s="248" t="s">
        <v>612</v>
      </c>
      <c r="C57" s="257">
        <v>9320</v>
      </c>
      <c r="D57" s="243">
        <f>SUM(D61:D62)</f>
        <v>3000000</v>
      </c>
      <c r="E57" s="243">
        <f>SUM(E61:E62)</f>
        <v>3000000</v>
      </c>
      <c r="F57" s="243" t="s">
        <v>146</v>
      </c>
      <c r="G57" s="243">
        <f>SUM(G61:G62)</f>
        <v>9427887.4</v>
      </c>
      <c r="H57" s="243">
        <f>SUM(H61:H62)</f>
        <v>9427887.4</v>
      </c>
      <c r="I57" s="243" t="s">
        <v>146</v>
      </c>
      <c r="J57" s="243">
        <f>SUM(J61:J62)</f>
        <v>9427887.365</v>
      </c>
      <c r="K57" s="243">
        <f>SUM(K61:K62)</f>
        <v>9427887.365</v>
      </c>
      <c r="L57" s="244" t="s">
        <v>146</v>
      </c>
    </row>
    <row r="58" spans="1:12" ht="16.5">
      <c r="A58" s="235"/>
      <c r="B58" s="248" t="s">
        <v>586</v>
      </c>
      <c r="C58" s="242"/>
      <c r="D58" s="243"/>
      <c r="E58" s="243"/>
      <c r="F58" s="243"/>
      <c r="G58" s="243"/>
      <c r="H58" s="243"/>
      <c r="I58" s="243"/>
      <c r="J58" s="243"/>
      <c r="K58" s="243"/>
      <c r="L58" s="244"/>
    </row>
    <row r="59" spans="1:12" ht="81.75" customHeight="1">
      <c r="A59" s="235">
        <v>8192</v>
      </c>
      <c r="B59" s="249" t="s">
        <v>613</v>
      </c>
      <c r="C59" s="242"/>
      <c r="D59" s="243">
        <f>SUM(E59:F59)</f>
        <v>0</v>
      </c>
      <c r="E59" s="243">
        <v>0</v>
      </c>
      <c r="F59" s="246" t="s">
        <v>16</v>
      </c>
      <c r="G59" s="243">
        <f>SUM(H59:I59)</f>
        <v>23424.2</v>
      </c>
      <c r="H59" s="243">
        <v>23424.2</v>
      </c>
      <c r="I59" s="246" t="s">
        <v>16</v>
      </c>
      <c r="J59" s="243">
        <f>SUM(K59:L59)</f>
        <v>23424.2</v>
      </c>
      <c r="K59" s="243">
        <v>23424.2</v>
      </c>
      <c r="L59" s="247" t="s">
        <v>16</v>
      </c>
    </row>
    <row r="60" spans="1:12" ht="45.75" customHeight="1">
      <c r="A60" s="235">
        <v>8193</v>
      </c>
      <c r="B60" s="249" t="s">
        <v>614</v>
      </c>
      <c r="C60" s="242"/>
      <c r="D60" s="243">
        <f>D57-D59</f>
        <v>3000000</v>
      </c>
      <c r="E60" s="243">
        <f>E57-E59</f>
        <v>3000000</v>
      </c>
      <c r="F60" s="246" t="s">
        <v>146</v>
      </c>
      <c r="G60" s="243">
        <f>G57-G59</f>
        <v>9404463.200000001</v>
      </c>
      <c r="H60" s="243">
        <f>H57-H59</f>
        <v>9404463.200000001</v>
      </c>
      <c r="I60" s="246" t="s">
        <v>146</v>
      </c>
      <c r="J60" s="243">
        <f>J57-J59</f>
        <v>9404463.165000001</v>
      </c>
      <c r="K60" s="243">
        <f>K57-K59</f>
        <v>9404463.165000001</v>
      </c>
      <c r="L60" s="247" t="s">
        <v>146</v>
      </c>
    </row>
    <row r="61" spans="1:12" ht="51.75" customHeight="1">
      <c r="A61" s="235">
        <v>8194</v>
      </c>
      <c r="B61" s="248" t="s">
        <v>615</v>
      </c>
      <c r="C61" s="257">
        <v>9321</v>
      </c>
      <c r="D61" s="243">
        <f>SUM(E61:F61)</f>
        <v>3000000</v>
      </c>
      <c r="E61" s="243">
        <v>3000000</v>
      </c>
      <c r="F61" s="243" t="s">
        <v>146</v>
      </c>
      <c r="G61" s="243">
        <f>SUM(H61:I61)</f>
        <v>9427887.4</v>
      </c>
      <c r="H61" s="243">
        <v>9427887.4</v>
      </c>
      <c r="I61" s="243" t="s">
        <v>146</v>
      </c>
      <c r="J61" s="243">
        <f>SUM(K61:L61)</f>
        <v>9427887.365</v>
      </c>
      <c r="K61" s="243">
        <v>9427887.365</v>
      </c>
      <c r="L61" s="244" t="s">
        <v>146</v>
      </c>
    </row>
    <row r="62" spans="1:12" ht="111.75" customHeight="1">
      <c r="A62" s="235">
        <v>8195</v>
      </c>
      <c r="B62" s="248" t="s">
        <v>616</v>
      </c>
      <c r="C62" s="257">
        <v>9322</v>
      </c>
      <c r="D62" s="243">
        <f>SUM(E62:F62)</f>
        <v>0</v>
      </c>
      <c r="E62" s="243"/>
      <c r="F62" s="243" t="s">
        <v>146</v>
      </c>
      <c r="G62" s="243">
        <f>SUM(H62:I62)</f>
        <v>0</v>
      </c>
      <c r="H62" s="243"/>
      <c r="I62" s="243" t="s">
        <v>146</v>
      </c>
      <c r="J62" s="243">
        <f>SUM(K62:L62)</f>
        <v>0</v>
      </c>
      <c r="K62" s="243"/>
      <c r="L62" s="244" t="s">
        <v>146</v>
      </c>
    </row>
    <row r="63" spans="1:12" ht="51.75" customHeight="1">
      <c r="A63" s="235">
        <v>8196</v>
      </c>
      <c r="B63" s="248" t="s">
        <v>617</v>
      </c>
      <c r="C63" s="241">
        <v>9330</v>
      </c>
      <c r="D63" s="243">
        <f aca="true" t="shared" si="9" ref="D63:L63">SUM(D65,D69)</f>
        <v>7884950.4</v>
      </c>
      <c r="E63" s="243">
        <f t="shared" si="9"/>
        <v>0</v>
      </c>
      <c r="F63" s="243">
        <f t="shared" si="9"/>
        <v>7884950.4</v>
      </c>
      <c r="G63" s="243">
        <f t="shared" si="9"/>
        <v>15408971.8</v>
      </c>
      <c r="H63" s="243">
        <f t="shared" si="9"/>
        <v>0</v>
      </c>
      <c r="I63" s="243">
        <f t="shared" si="9"/>
        <v>15408971.8</v>
      </c>
      <c r="J63" s="243">
        <f t="shared" si="9"/>
        <v>15408971.7478</v>
      </c>
      <c r="K63" s="243">
        <f t="shared" si="9"/>
        <v>0</v>
      </c>
      <c r="L63" s="244">
        <f t="shared" si="9"/>
        <v>15408971.7478</v>
      </c>
    </row>
    <row r="64" spans="1:12" ht="16.5">
      <c r="A64" s="235"/>
      <c r="B64" s="248" t="s">
        <v>586</v>
      </c>
      <c r="C64" s="241"/>
      <c r="D64" s="243"/>
      <c r="E64" s="246"/>
      <c r="F64" s="243"/>
      <c r="G64" s="243"/>
      <c r="H64" s="246"/>
      <c r="I64" s="243"/>
      <c r="J64" s="243"/>
      <c r="K64" s="246"/>
      <c r="L64" s="244"/>
    </row>
    <row r="65" spans="1:12" ht="50.25" customHeight="1">
      <c r="A65" s="235">
        <v>8197</v>
      </c>
      <c r="B65" s="249" t="s">
        <v>618</v>
      </c>
      <c r="C65" s="241"/>
      <c r="D65" s="243">
        <f>SUM(D67,D68)</f>
        <v>4884950.4</v>
      </c>
      <c r="E65" s="246" t="s">
        <v>16</v>
      </c>
      <c r="F65" s="243">
        <f>SUM(F67,F68)</f>
        <v>4884950.4</v>
      </c>
      <c r="G65" s="243">
        <f>SUM(G67,G68)</f>
        <v>6004508.6</v>
      </c>
      <c r="H65" s="246" t="s">
        <v>16</v>
      </c>
      <c r="I65" s="243">
        <f>SUM(I67,I68)</f>
        <v>6004508.6</v>
      </c>
      <c r="J65" s="243">
        <f>SUM(J67,J68)</f>
        <v>6004508.5828</v>
      </c>
      <c r="K65" s="246" t="s">
        <v>16</v>
      </c>
      <c r="L65" s="244">
        <f>SUM(L67,L68)</f>
        <v>6004508.5828</v>
      </c>
    </row>
    <row r="66" spans="1:12" ht="16.5">
      <c r="A66" s="235"/>
      <c r="B66" s="249" t="s">
        <v>268</v>
      </c>
      <c r="C66" s="241"/>
      <c r="D66" s="243"/>
      <c r="E66" s="246"/>
      <c r="F66" s="243"/>
      <c r="G66" s="243"/>
      <c r="H66" s="246"/>
      <c r="I66" s="243"/>
      <c r="J66" s="243"/>
      <c r="K66" s="246"/>
      <c r="L66" s="244"/>
    </row>
    <row r="67" spans="1:12" ht="53.25" customHeight="1">
      <c r="A67" s="235">
        <v>8198</v>
      </c>
      <c r="B67" s="248" t="s">
        <v>619</v>
      </c>
      <c r="C67" s="241">
        <v>9331</v>
      </c>
      <c r="D67" s="243">
        <f>SUM(E67:F67)</f>
        <v>4884950.4</v>
      </c>
      <c r="E67" s="246" t="s">
        <v>16</v>
      </c>
      <c r="F67" s="243">
        <v>4884950.4</v>
      </c>
      <c r="G67" s="243">
        <f>SUM(H67:I67)</f>
        <v>6004508.6</v>
      </c>
      <c r="H67" s="246" t="s">
        <v>16</v>
      </c>
      <c r="I67" s="243">
        <v>6004508.6</v>
      </c>
      <c r="J67" s="243">
        <f>SUM(K67:L67)</f>
        <v>6004508.5828</v>
      </c>
      <c r="K67" s="246" t="s">
        <v>16</v>
      </c>
      <c r="L67" s="244">
        <v>6004508.5828</v>
      </c>
    </row>
    <row r="68" spans="1:12" ht="108.75" customHeight="1">
      <c r="A68" s="235">
        <v>8199</v>
      </c>
      <c r="B68" s="248" t="s">
        <v>620</v>
      </c>
      <c r="C68" s="241">
        <v>9332</v>
      </c>
      <c r="D68" s="243">
        <f>SUM(E68:F68)</f>
        <v>0</v>
      </c>
      <c r="E68" s="246" t="s">
        <v>16</v>
      </c>
      <c r="F68" s="243"/>
      <c r="G68" s="243">
        <f>SUM(H68:I68)</f>
        <v>0</v>
      </c>
      <c r="H68" s="246" t="s">
        <v>16</v>
      </c>
      <c r="I68" s="243"/>
      <c r="J68" s="243">
        <f>SUM(K68:L68)</f>
        <v>0</v>
      </c>
      <c r="K68" s="246" t="s">
        <v>16</v>
      </c>
      <c r="L68" s="244"/>
    </row>
    <row r="69" spans="1:12" ht="67.5" customHeight="1">
      <c r="A69" s="235">
        <v>8200</v>
      </c>
      <c r="B69" s="249" t="s">
        <v>621</v>
      </c>
      <c r="C69" s="241"/>
      <c r="D69" s="243">
        <f>SUM(D60)</f>
        <v>3000000</v>
      </c>
      <c r="E69" s="246" t="s">
        <v>16</v>
      </c>
      <c r="F69" s="243">
        <f>SUM(E60)</f>
        <v>3000000</v>
      </c>
      <c r="G69" s="243">
        <f>SUM(G60)</f>
        <v>9404463.200000001</v>
      </c>
      <c r="H69" s="246" t="s">
        <v>16</v>
      </c>
      <c r="I69" s="243">
        <f>SUM(H60)</f>
        <v>9404463.200000001</v>
      </c>
      <c r="J69" s="243">
        <f>SUM(J60)</f>
        <v>9404463.165000001</v>
      </c>
      <c r="K69" s="246" t="s">
        <v>16</v>
      </c>
      <c r="L69" s="244">
        <f>SUM(K60)</f>
        <v>9404463.165000001</v>
      </c>
    </row>
    <row r="70" spans="1:12" ht="58.5" customHeight="1">
      <c r="A70" s="235">
        <v>8201</v>
      </c>
      <c r="B70" s="236" t="s">
        <v>622</v>
      </c>
      <c r="C70" s="248"/>
      <c r="D70" s="243" t="s">
        <v>146</v>
      </c>
      <c r="E70" s="246" t="s">
        <v>16</v>
      </c>
      <c r="F70" s="246" t="s">
        <v>16</v>
      </c>
      <c r="G70" s="243" t="s">
        <v>146</v>
      </c>
      <c r="H70" s="246" t="s">
        <v>16</v>
      </c>
      <c r="I70" s="246" t="s">
        <v>146</v>
      </c>
      <c r="J70" s="243">
        <f>SUM(K70:L70)</f>
        <v>0</v>
      </c>
      <c r="K70" s="246">
        <v>0</v>
      </c>
      <c r="L70" s="247">
        <v>0</v>
      </c>
    </row>
    <row r="71" spans="1:12" ht="63.75" customHeight="1">
      <c r="A71" s="235">
        <v>8202</v>
      </c>
      <c r="B71" s="236" t="s">
        <v>623</v>
      </c>
      <c r="C71" s="248"/>
      <c r="D71" s="243">
        <f>SUM(E71:F71)</f>
        <v>0</v>
      </c>
      <c r="E71" s="246" t="s">
        <v>146</v>
      </c>
      <c r="F71" s="243">
        <v>0</v>
      </c>
      <c r="G71" s="243">
        <f>SUM(H71:I71)</f>
        <v>0</v>
      </c>
      <c r="H71" s="246" t="s">
        <v>16</v>
      </c>
      <c r="I71" s="243">
        <v>0</v>
      </c>
      <c r="J71" s="243">
        <f>SUM(K71:L71)</f>
        <v>0</v>
      </c>
      <c r="K71" s="246">
        <v>0</v>
      </c>
      <c r="L71" s="244">
        <v>0</v>
      </c>
    </row>
    <row r="72" spans="1:12" ht="74.25" customHeight="1">
      <c r="A72" s="235">
        <v>8203</v>
      </c>
      <c r="B72" s="236" t="s">
        <v>624</v>
      </c>
      <c r="C72" s="248"/>
      <c r="D72" s="246">
        <f>SUM(E72:F72)</f>
        <v>0</v>
      </c>
      <c r="E72" s="246">
        <v>0</v>
      </c>
      <c r="F72" s="243">
        <v>0</v>
      </c>
      <c r="G72" s="246">
        <f>SUM(H72:I72)</f>
        <v>0</v>
      </c>
      <c r="H72" s="246">
        <v>0</v>
      </c>
      <c r="I72" s="243">
        <v>0</v>
      </c>
      <c r="J72" s="246">
        <f>SUM(K72:L72)</f>
        <v>-19672501.406</v>
      </c>
      <c r="K72" s="246">
        <v>-4149587.5866</v>
      </c>
      <c r="L72" s="244">
        <v>-15522913.8194</v>
      </c>
    </row>
    <row r="73" spans="1:12" ht="52.5" customHeight="1">
      <c r="A73" s="235">
        <v>8204</v>
      </c>
      <c r="B73" s="249" t="s">
        <v>625</v>
      </c>
      <c r="C73" s="248"/>
      <c r="D73" s="246">
        <f>SUM(E73:F73)</f>
        <v>0</v>
      </c>
      <c r="E73" s="246">
        <v>0</v>
      </c>
      <c r="F73" s="243">
        <v>0</v>
      </c>
      <c r="G73" s="246">
        <f>SUM(H73:I73)</f>
        <v>0</v>
      </c>
      <c r="H73" s="246">
        <v>0</v>
      </c>
      <c r="I73" s="243">
        <v>0</v>
      </c>
      <c r="J73" s="246">
        <f>SUM(K73:L73)</f>
        <v>-9427887.364999998</v>
      </c>
      <c r="K73" s="246">
        <v>-23424.2</v>
      </c>
      <c r="L73" s="244">
        <v>-9404463.165</v>
      </c>
    </row>
    <row r="74" spans="1:12" ht="36.75" customHeight="1">
      <c r="A74" s="235">
        <v>8300</v>
      </c>
      <c r="B74" s="236" t="s">
        <v>626</v>
      </c>
      <c r="C74" s="242"/>
      <c r="D74" s="238">
        <f>SUM(D76)</f>
        <v>0</v>
      </c>
      <c r="E74" s="238">
        <f aca="true" t="shared" si="10" ref="E74:L74">SUM(E76)</f>
        <v>0</v>
      </c>
      <c r="F74" s="238">
        <f t="shared" si="10"/>
        <v>0</v>
      </c>
      <c r="G74" s="238">
        <f t="shared" si="10"/>
        <v>0</v>
      </c>
      <c r="H74" s="238">
        <f t="shared" si="10"/>
        <v>0</v>
      </c>
      <c r="I74" s="238">
        <f t="shared" si="10"/>
        <v>0</v>
      </c>
      <c r="J74" s="238">
        <f t="shared" si="10"/>
        <v>0</v>
      </c>
      <c r="K74" s="238">
        <f t="shared" si="10"/>
        <v>0</v>
      </c>
      <c r="L74" s="239">
        <f t="shared" si="10"/>
        <v>0</v>
      </c>
    </row>
    <row r="75" spans="1:12" ht="16.5">
      <c r="A75" s="235"/>
      <c r="B75" s="258" t="s">
        <v>268</v>
      </c>
      <c r="C75" s="242"/>
      <c r="D75" s="238"/>
      <c r="E75" s="238"/>
      <c r="F75" s="238"/>
      <c r="G75" s="238"/>
      <c r="H75" s="238"/>
      <c r="I75" s="238"/>
      <c r="J75" s="238"/>
      <c r="K75" s="238"/>
      <c r="L75" s="239"/>
    </row>
    <row r="76" spans="1:12" ht="54" customHeight="1">
      <c r="A76" s="235">
        <v>8310</v>
      </c>
      <c r="B76" s="245" t="s">
        <v>627</v>
      </c>
      <c r="C76" s="242"/>
      <c r="D76" s="243">
        <f>SUM(D78,D82)</f>
        <v>0</v>
      </c>
      <c r="E76" s="243">
        <f aca="true" t="shared" si="11" ref="E76:L76">SUM(E78,E82)</f>
        <v>0</v>
      </c>
      <c r="F76" s="243">
        <f t="shared" si="11"/>
        <v>0</v>
      </c>
      <c r="G76" s="243">
        <f t="shared" si="11"/>
        <v>0</v>
      </c>
      <c r="H76" s="243">
        <f t="shared" si="11"/>
        <v>0</v>
      </c>
      <c r="I76" s="243">
        <f t="shared" si="11"/>
        <v>0</v>
      </c>
      <c r="J76" s="243">
        <f t="shared" si="11"/>
        <v>0</v>
      </c>
      <c r="K76" s="243">
        <f t="shared" si="11"/>
        <v>0</v>
      </c>
      <c r="L76" s="244">
        <f t="shared" si="11"/>
        <v>0</v>
      </c>
    </row>
    <row r="77" spans="1:12" ht="16.5">
      <c r="A77" s="235"/>
      <c r="B77" s="249" t="s">
        <v>268</v>
      </c>
      <c r="C77" s="242"/>
      <c r="D77" s="243"/>
      <c r="E77" s="246"/>
      <c r="F77" s="243"/>
      <c r="G77" s="243"/>
      <c r="H77" s="246"/>
      <c r="I77" s="243"/>
      <c r="J77" s="243"/>
      <c r="K77" s="246"/>
      <c r="L77" s="244"/>
    </row>
    <row r="78" spans="1:12" ht="50.25" customHeight="1">
      <c r="A78" s="235">
        <v>8311</v>
      </c>
      <c r="B78" s="236" t="s">
        <v>628</v>
      </c>
      <c r="C78" s="242"/>
      <c r="D78" s="243">
        <f>SUM(D80:D81)</f>
        <v>0</v>
      </c>
      <c r="E78" s="246" t="s">
        <v>16</v>
      </c>
      <c r="F78" s="243">
        <f>SUM(F80:F81)</f>
        <v>0</v>
      </c>
      <c r="G78" s="243">
        <f>SUM(G80:G81)</f>
        <v>0</v>
      </c>
      <c r="H78" s="246" t="s">
        <v>16</v>
      </c>
      <c r="I78" s="243">
        <f>SUM(I80:I81)</f>
        <v>0</v>
      </c>
      <c r="J78" s="243">
        <f>SUM(J80:J81)</f>
        <v>0</v>
      </c>
      <c r="K78" s="246" t="s">
        <v>16</v>
      </c>
      <c r="L78" s="244">
        <f>SUM(L80:L81)</f>
        <v>0</v>
      </c>
    </row>
    <row r="79" spans="1:12" ht="16.5">
      <c r="A79" s="235"/>
      <c r="B79" s="248" t="s">
        <v>586</v>
      </c>
      <c r="C79" s="242"/>
      <c r="D79" s="243"/>
      <c r="E79" s="246"/>
      <c r="F79" s="243"/>
      <c r="G79" s="243"/>
      <c r="H79" s="246"/>
      <c r="I79" s="243"/>
      <c r="J79" s="243"/>
      <c r="K79" s="246"/>
      <c r="L79" s="244"/>
    </row>
    <row r="80" spans="1:12" ht="16.5">
      <c r="A80" s="235">
        <v>8312</v>
      </c>
      <c r="B80" s="255" t="s">
        <v>587</v>
      </c>
      <c r="C80" s="250" t="s">
        <v>0</v>
      </c>
      <c r="D80" s="243">
        <f>SUM(E80:F80)</f>
        <v>0</v>
      </c>
      <c r="E80" s="246" t="s">
        <v>16</v>
      </c>
      <c r="F80" s="243">
        <v>0</v>
      </c>
      <c r="G80" s="243">
        <f>SUM(H80:I80)</f>
        <v>0</v>
      </c>
      <c r="H80" s="246" t="s">
        <v>16</v>
      </c>
      <c r="I80" s="243">
        <v>0</v>
      </c>
      <c r="J80" s="243">
        <f>SUM(K80:L80)</f>
        <v>0</v>
      </c>
      <c r="K80" s="246" t="s">
        <v>16</v>
      </c>
      <c r="L80" s="244">
        <v>0</v>
      </c>
    </row>
    <row r="81" spans="1:12" ht="17.25" customHeight="1">
      <c r="A81" s="235">
        <v>8313</v>
      </c>
      <c r="B81" s="255" t="s">
        <v>588</v>
      </c>
      <c r="C81" s="250" t="s">
        <v>1</v>
      </c>
      <c r="D81" s="243">
        <f>SUM(E81:F81)</f>
        <v>0</v>
      </c>
      <c r="E81" s="246" t="s">
        <v>16</v>
      </c>
      <c r="F81" s="243"/>
      <c r="G81" s="243">
        <f>SUM(H81:I81)</f>
        <v>0</v>
      </c>
      <c r="H81" s="246" t="s">
        <v>16</v>
      </c>
      <c r="I81" s="243"/>
      <c r="J81" s="243">
        <f>SUM(K81:L81)</f>
        <v>0</v>
      </c>
      <c r="K81" s="246" t="s">
        <v>16</v>
      </c>
      <c r="L81" s="244"/>
    </row>
    <row r="82" spans="1:12" ht="49.5" customHeight="1">
      <c r="A82" s="235">
        <v>8320</v>
      </c>
      <c r="B82" s="251" t="s">
        <v>629</v>
      </c>
      <c r="C82" s="242"/>
      <c r="D82" s="243">
        <f>SUM(D84,D88)</f>
        <v>0</v>
      </c>
      <c r="E82" s="243">
        <f aca="true" t="shared" si="12" ref="E82:L82">SUM(E84,E88)</f>
        <v>0</v>
      </c>
      <c r="F82" s="243">
        <f t="shared" si="12"/>
        <v>0</v>
      </c>
      <c r="G82" s="243">
        <f t="shared" si="12"/>
        <v>0</v>
      </c>
      <c r="H82" s="243">
        <f t="shared" si="12"/>
        <v>0</v>
      </c>
      <c r="I82" s="243">
        <f t="shared" si="12"/>
        <v>0</v>
      </c>
      <c r="J82" s="243">
        <f t="shared" si="12"/>
        <v>0</v>
      </c>
      <c r="K82" s="243">
        <f t="shared" si="12"/>
        <v>0</v>
      </c>
      <c r="L82" s="244">
        <f t="shared" si="12"/>
        <v>0</v>
      </c>
    </row>
    <row r="83" spans="1:12" ht="16.5">
      <c r="A83" s="235"/>
      <c r="B83" s="248" t="s">
        <v>268</v>
      </c>
      <c r="C83" s="242"/>
      <c r="D83" s="243"/>
      <c r="E83" s="243"/>
      <c r="F83" s="243"/>
      <c r="G83" s="243"/>
      <c r="H83" s="243"/>
      <c r="I83" s="243"/>
      <c r="J83" s="243"/>
      <c r="K83" s="243"/>
      <c r="L83" s="244"/>
    </row>
    <row r="84" spans="1:12" ht="33">
      <c r="A84" s="235">
        <v>8321</v>
      </c>
      <c r="B84" s="251" t="s">
        <v>630</v>
      </c>
      <c r="C84" s="242"/>
      <c r="D84" s="243">
        <f>SUM(D86:D87)</f>
        <v>0</v>
      </c>
      <c r="E84" s="246" t="s">
        <v>16</v>
      </c>
      <c r="F84" s="243">
        <f>SUM(F86:F87)</f>
        <v>0</v>
      </c>
      <c r="G84" s="243">
        <f>SUM(G86:G87)</f>
        <v>0</v>
      </c>
      <c r="H84" s="246" t="s">
        <v>16</v>
      </c>
      <c r="I84" s="243">
        <f>SUM(I86:I87)</f>
        <v>0</v>
      </c>
      <c r="J84" s="243">
        <f>SUM(J86:J87)</f>
        <v>0</v>
      </c>
      <c r="K84" s="246" t="s">
        <v>16</v>
      </c>
      <c r="L84" s="244">
        <f>SUM(L86:L87)</f>
        <v>0</v>
      </c>
    </row>
    <row r="85" spans="1:12" ht="16.5">
      <c r="A85" s="235"/>
      <c r="B85" s="248" t="s">
        <v>586</v>
      </c>
      <c r="C85" s="242"/>
      <c r="D85" s="243"/>
      <c r="E85" s="246"/>
      <c r="F85" s="243"/>
      <c r="G85" s="243"/>
      <c r="H85" s="246"/>
      <c r="I85" s="243"/>
      <c r="J85" s="243"/>
      <c r="K85" s="246"/>
      <c r="L85" s="244"/>
    </row>
    <row r="86" spans="1:12" ht="16.5">
      <c r="A86" s="235">
        <v>8322</v>
      </c>
      <c r="B86" s="249" t="s">
        <v>631</v>
      </c>
      <c r="C86" s="250" t="s">
        <v>2</v>
      </c>
      <c r="D86" s="243">
        <f>SUM(E86:F86)</f>
        <v>0</v>
      </c>
      <c r="E86" s="246" t="s">
        <v>16</v>
      </c>
      <c r="F86" s="243">
        <v>0</v>
      </c>
      <c r="G86" s="243">
        <f>SUM(H86:I86)</f>
        <v>0</v>
      </c>
      <c r="H86" s="246" t="s">
        <v>16</v>
      </c>
      <c r="I86" s="243">
        <v>0</v>
      </c>
      <c r="J86" s="243">
        <f>SUM(K86:L86)</f>
        <v>0</v>
      </c>
      <c r="K86" s="246" t="s">
        <v>16</v>
      </c>
      <c r="L86" s="244">
        <v>0</v>
      </c>
    </row>
    <row r="87" spans="1:12" ht="16.5">
      <c r="A87" s="235">
        <v>8330</v>
      </c>
      <c r="B87" s="249" t="s">
        <v>632</v>
      </c>
      <c r="C87" s="250" t="s">
        <v>3</v>
      </c>
      <c r="D87" s="243">
        <f>SUM(E87:F87)</f>
        <v>0</v>
      </c>
      <c r="E87" s="246" t="s">
        <v>16</v>
      </c>
      <c r="F87" s="243">
        <v>0</v>
      </c>
      <c r="G87" s="243">
        <f>SUM(H87:I87)</f>
        <v>0</v>
      </c>
      <c r="H87" s="246" t="s">
        <v>16</v>
      </c>
      <c r="I87" s="243">
        <v>0</v>
      </c>
      <c r="J87" s="243">
        <f>SUM(K87:L87)</f>
        <v>0</v>
      </c>
      <c r="K87" s="246" t="s">
        <v>16</v>
      </c>
      <c r="L87" s="244">
        <v>0</v>
      </c>
    </row>
    <row r="88" spans="1:12" ht="33">
      <c r="A88" s="235">
        <v>8340</v>
      </c>
      <c r="B88" s="251" t="s">
        <v>633</v>
      </c>
      <c r="C88" s="242"/>
      <c r="D88" s="243">
        <f>SUM(D90:D91)</f>
        <v>0</v>
      </c>
      <c r="E88" s="243">
        <f aca="true" t="shared" si="13" ref="E88:L88">SUM(E90:E91)</f>
        <v>0</v>
      </c>
      <c r="F88" s="243">
        <f t="shared" si="13"/>
        <v>0</v>
      </c>
      <c r="G88" s="243">
        <f t="shared" si="13"/>
        <v>0</v>
      </c>
      <c r="H88" s="243">
        <f t="shared" si="13"/>
        <v>0</v>
      </c>
      <c r="I88" s="243">
        <f t="shared" si="13"/>
        <v>0</v>
      </c>
      <c r="J88" s="243">
        <f t="shared" si="13"/>
        <v>0</v>
      </c>
      <c r="K88" s="243">
        <f t="shared" si="13"/>
        <v>0</v>
      </c>
      <c r="L88" s="244">
        <f t="shared" si="13"/>
        <v>0</v>
      </c>
    </row>
    <row r="89" spans="1:12" ht="16.5">
      <c r="A89" s="235"/>
      <c r="B89" s="248" t="s">
        <v>586</v>
      </c>
      <c r="C89" s="242"/>
      <c r="D89" s="243"/>
      <c r="E89" s="243"/>
      <c r="F89" s="243"/>
      <c r="G89" s="243"/>
      <c r="H89" s="243"/>
      <c r="I89" s="243"/>
      <c r="J89" s="243"/>
      <c r="K89" s="243"/>
      <c r="L89" s="244"/>
    </row>
    <row r="90" spans="1:12" ht="16.5">
      <c r="A90" s="235">
        <v>8341</v>
      </c>
      <c r="B90" s="249" t="s">
        <v>634</v>
      </c>
      <c r="C90" s="250" t="s">
        <v>2</v>
      </c>
      <c r="D90" s="243">
        <f>SUM(E90:F90)</f>
        <v>0</v>
      </c>
      <c r="E90" s="243">
        <v>0</v>
      </c>
      <c r="F90" s="243" t="s">
        <v>146</v>
      </c>
      <c r="G90" s="243">
        <f>SUM(H90:I90)</f>
        <v>0</v>
      </c>
      <c r="H90" s="243">
        <v>0</v>
      </c>
      <c r="I90" s="243" t="s">
        <v>146</v>
      </c>
      <c r="J90" s="243">
        <f>SUM(K90:L90)</f>
        <v>0</v>
      </c>
      <c r="K90" s="243">
        <v>0</v>
      </c>
      <c r="L90" s="244" t="s">
        <v>146</v>
      </c>
    </row>
    <row r="91" spans="1:12" ht="17.25" thickBot="1">
      <c r="A91" s="259">
        <v>8350</v>
      </c>
      <c r="B91" s="260" t="s">
        <v>635</v>
      </c>
      <c r="C91" s="261" t="s">
        <v>3</v>
      </c>
      <c r="D91" s="262">
        <f>SUM(E91:F91)</f>
        <v>0</v>
      </c>
      <c r="E91" s="263">
        <v>0</v>
      </c>
      <c r="F91" s="262" t="s">
        <v>146</v>
      </c>
      <c r="G91" s="262">
        <f>SUM(H91:I91)</f>
        <v>0</v>
      </c>
      <c r="H91" s="263">
        <v>0</v>
      </c>
      <c r="I91" s="262" t="s">
        <v>146</v>
      </c>
      <c r="J91" s="262">
        <f>SUM(K91:L91)</f>
        <v>0</v>
      </c>
      <c r="K91" s="263">
        <v>0</v>
      </c>
      <c r="L91" s="264" t="s">
        <v>146</v>
      </c>
    </row>
    <row r="92" spans="1:12" ht="16.5">
      <c r="A92" s="265"/>
      <c r="B92" s="266"/>
      <c r="C92" s="266"/>
      <c r="D92" s="267"/>
      <c r="E92" s="267"/>
      <c r="F92" s="267"/>
      <c r="G92" s="267"/>
      <c r="H92" s="267"/>
      <c r="I92" s="267"/>
      <c r="J92" s="267"/>
      <c r="K92" s="267"/>
      <c r="L92" s="267"/>
    </row>
    <row r="93" spans="1:12" s="215" customFormat="1" ht="41.25" customHeight="1">
      <c r="A93" s="425"/>
      <c r="B93" s="425"/>
      <c r="C93" s="425"/>
      <c r="D93" s="425"/>
      <c r="E93" s="425"/>
      <c r="F93" s="425"/>
      <c r="G93" s="425"/>
      <c r="H93" s="425"/>
      <c r="I93" s="425"/>
      <c r="J93" s="425"/>
      <c r="K93" s="425"/>
      <c r="L93" s="216"/>
    </row>
    <row r="94" spans="1:12" s="215" customFormat="1" ht="31.5" customHeight="1">
      <c r="A94" s="425"/>
      <c r="B94" s="425"/>
      <c r="C94" s="425"/>
      <c r="D94" s="425"/>
      <c r="E94" s="425"/>
      <c r="F94" s="425"/>
      <c r="G94" s="425"/>
      <c r="H94" s="425"/>
      <c r="I94" s="425"/>
      <c r="J94" s="425"/>
      <c r="K94" s="425"/>
      <c r="L94" s="216"/>
    </row>
    <row r="95" spans="1:12" s="215" customFormat="1" ht="33" customHeight="1">
      <c r="A95" s="425"/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216"/>
    </row>
    <row r="96" spans="1:12" ht="30.75" customHeight="1">
      <c r="A96" s="425"/>
      <c r="B96" s="425"/>
      <c r="C96" s="425"/>
      <c r="D96" s="425"/>
      <c r="E96" s="425"/>
      <c r="F96" s="425"/>
      <c r="G96" s="425"/>
      <c r="H96" s="425"/>
      <c r="I96" s="425"/>
      <c r="J96" s="425"/>
      <c r="K96" s="425"/>
      <c r="L96" s="267"/>
    </row>
  </sheetData>
  <sheetProtection/>
  <protectedRanges>
    <protectedRange sqref="K70:K71" name="Range24_1"/>
    <protectedRange sqref="F48" name="Range22_1"/>
    <protectedRange sqref="F53" name="Range20_1"/>
    <protectedRange sqref="I70" name="Range18_1"/>
    <protectedRange sqref="I53" name="Range16_1"/>
    <protectedRange sqref="L54" name="Range14_1"/>
    <protectedRange sqref="L48" name="Range12_1"/>
    <protectedRange sqref="L32" name="Range10_1"/>
    <protectedRange sqref="H73" name="Range8_1"/>
    <protectedRange sqref="H73" name="Range6_1"/>
    <protectedRange sqref="D52:L52 K53:L54 H53:I54 E53:F54 D56:L56 K58:K59 H58:H59 E58:E59 D58:L58 D64:L64 L66:L68 I66:I68 F66:F68 F71 L71 I71 K61:K62 H61:H62 E61:E62" name="Range4_3"/>
    <protectedRange sqref="D13:L13 D15:L15 D17:L17 D19:L19 F20:F21 I20:I21 L20:L21 D23:L23 D25:L25 D27:L27 F28:F29 I28:I29 L28:L29" name="Range2_1"/>
    <protectedRange sqref="D31:L31 L32:L33 I32:I33 F32:F33 D35:L35 D37:L37 E38:E39 H38:H39 K38:K39 D41:L41 E42:E43 H42:H43 K42:K43 D45:L45 D47:L47 F48:F50 I48:I50 L48:L50" name="Range3_1"/>
    <protectedRange sqref="E72:F73 H72:I72 I73 K72:L72 L73 D75:L75 D77:L77 D79:L79 F80:F81 I80:I81 L80:L81 D83:L83 D85:L85 L86:L87 I86:I87 F86:F87 D89:L89 K90:K91 H90:H91 E90:E91" name="Range5_1"/>
    <protectedRange sqref="K73" name="Range7_1"/>
    <protectedRange sqref="K73" name="Range9_1"/>
    <protectedRange sqref="L33" name="Range11_1"/>
    <protectedRange sqref="L53" name="Range13_1"/>
    <protectedRange sqref="L70" name="Range15_1"/>
    <protectedRange sqref="I48" name="Range17_1"/>
    <protectedRange sqref="I54" name="Range19_1"/>
    <protectedRange sqref="F54" name="Range21_1"/>
    <protectedRange sqref="F81" name="Range23_1"/>
    <protectedRange sqref="C1" name="Range25_1"/>
  </protectedRanges>
  <mergeCells count="16">
    <mergeCell ref="A93:K93"/>
    <mergeCell ref="A94:K94"/>
    <mergeCell ref="A95:K95"/>
    <mergeCell ref="A96:K96"/>
    <mergeCell ref="A8:A10"/>
    <mergeCell ref="B8:C9"/>
    <mergeCell ref="D8:F8"/>
    <mergeCell ref="G8:I8"/>
    <mergeCell ref="J8:L8"/>
    <mergeCell ref="D9:D10"/>
    <mergeCell ref="G9:G10"/>
    <mergeCell ref="J9:J10"/>
    <mergeCell ref="A2:L2"/>
    <mergeCell ref="A3:L3"/>
    <mergeCell ref="E9:F9"/>
    <mergeCell ref="K9:L9"/>
  </mergeCells>
  <printOptions/>
  <pageMargins left="0.38" right="0.34" top="0.52" bottom="0.48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anna.sargsyan</cp:lastModifiedBy>
  <cp:lastPrinted>2020-04-13T13:34:39Z</cp:lastPrinted>
  <dcterms:created xsi:type="dcterms:W3CDTF">1996-10-14T23:33:28Z</dcterms:created>
  <dcterms:modified xsi:type="dcterms:W3CDTF">2021-01-26T06:34:29Z</dcterms:modified>
  <cp:category/>
  <cp:version/>
  <cp:contentType/>
  <cp:contentStatus/>
</cp:coreProperties>
</file>